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0" windowWidth="18855" windowHeight="11760" firstSheet="4" activeTab="4"/>
  </bookViews>
  <sheets>
    <sheet name="18.01.2019" sheetId="1" r:id="rId1"/>
    <sheet name="01.03.2019" sheetId="4" r:id="rId2"/>
    <sheet name="01.04.2019" sheetId="5" r:id="rId3"/>
    <sheet name="01.05.2019" sheetId="6" r:id="rId4"/>
    <sheet name="2021" sheetId="15" r:id="rId5"/>
  </sheets>
  <definedNames>
    <definedName name="_xlnm.Print_Area" localSheetId="4">'2021'!$A$1:$F$47</definedName>
  </definedNames>
  <calcPr calcId="145621"/>
</workbook>
</file>

<file path=xl/calcChain.xml><?xml version="1.0" encoding="utf-8"?>
<calcChain xmlns="http://schemas.openxmlformats.org/spreadsheetml/2006/main">
  <c r="F41" i="15" l="1"/>
  <c r="F40" i="15"/>
  <c r="F39" i="15"/>
  <c r="F38" i="15"/>
  <c r="F37" i="15"/>
  <c r="F36" i="15"/>
  <c r="F35" i="15"/>
  <c r="F34" i="15"/>
  <c r="F33" i="15"/>
  <c r="F32" i="15"/>
  <c r="F31" i="15"/>
  <c r="F30" i="15"/>
  <c r="F29" i="15"/>
  <c r="E28" i="15"/>
  <c r="E42" i="15" s="1"/>
  <c r="D28" i="15"/>
  <c r="F28" i="15" s="1"/>
  <c r="F27" i="15"/>
  <c r="F26" i="15"/>
  <c r="F25" i="15"/>
  <c r="F24" i="15"/>
  <c r="F23" i="15"/>
  <c r="D22" i="15"/>
  <c r="F22" i="15" s="1"/>
  <c r="F21" i="15"/>
  <c r="F20" i="15"/>
  <c r="D19" i="15"/>
  <c r="F19" i="15" s="1"/>
  <c r="F18" i="15"/>
  <c r="F17" i="15"/>
  <c r="F16" i="15"/>
  <c r="D15" i="15"/>
  <c r="F15" i="15" s="1"/>
  <c r="F14" i="15"/>
  <c r="D13" i="15"/>
  <c r="F13" i="15" s="1"/>
  <c r="F12" i="15"/>
  <c r="D9" i="15"/>
  <c r="F42" i="15" l="1"/>
  <c r="D42" i="15"/>
  <c r="D45" i="15" s="1"/>
  <c r="F18" i="6" l="1"/>
  <c r="F17" i="6"/>
  <c r="F16" i="6"/>
  <c r="F15" i="6"/>
  <c r="E20" i="6"/>
  <c r="D20" i="6"/>
  <c r="D23" i="6" s="1"/>
  <c r="F14" i="6"/>
  <c r="F13" i="6"/>
  <c r="F12" i="6"/>
  <c r="F11" i="6"/>
  <c r="F10" i="6"/>
  <c r="F9" i="6"/>
  <c r="F14" i="5"/>
  <c r="F13" i="5"/>
  <c r="E16" i="5"/>
  <c r="D16" i="5"/>
  <c r="D19" i="5" s="1"/>
  <c r="F12" i="5"/>
  <c r="F11" i="5"/>
  <c r="F10" i="5"/>
  <c r="F9" i="5"/>
  <c r="F12" i="4"/>
  <c r="E14" i="4"/>
  <c r="D14" i="4"/>
  <c r="D17" i="4" s="1"/>
  <c r="F11" i="4"/>
  <c r="F10" i="4"/>
  <c r="F9" i="4"/>
  <c r="F11" i="1"/>
  <c r="E13" i="1"/>
  <c r="D13" i="1"/>
  <c r="D16" i="1" s="1"/>
  <c r="F10" i="1"/>
  <c r="F9" i="1"/>
  <c r="F13" i="1" l="1"/>
  <c r="F16" i="5"/>
  <c r="F20" i="6"/>
  <c r="F14" i="4"/>
</calcChain>
</file>

<file path=xl/sharedStrings.xml><?xml version="1.0" encoding="utf-8"?>
<sst xmlns="http://schemas.openxmlformats.org/spreadsheetml/2006/main" count="217" uniqueCount="103">
  <si>
    <t>Распорядитель</t>
  </si>
  <si>
    <t>Содержание</t>
  </si>
  <si>
    <t>Выделено средств</t>
  </si>
  <si>
    <t>Остаток неизрасходо ванных средств</t>
  </si>
  <si>
    <t>МКУ "Отдел образования Администрации Шегарского района"</t>
  </si>
  <si>
    <t>Израсходовано</t>
  </si>
  <si>
    <t>№, дата распоряжения</t>
  </si>
  <si>
    <t>МКУ "Администрация Шегарского района"</t>
  </si>
  <si>
    <t>Остаток средств ФНР по году</t>
  </si>
  <si>
    <t xml:space="preserve">Отчет о целевом использовании средств фонда непредвиденных расходов Администрации </t>
  </si>
  <si>
    <t>№28 от 30.01.2019</t>
  </si>
  <si>
    <t>Бюджетные ассигновыания для МКУ ДО "Шегарская спортивная школа" для оплаты проезда учстников Всероссийских финальных соревнований по хоккею "Золотая шайба"  имени А.В. Тарасова среди сельских команд на финал, который проходил в п.Майский и п.Рубцово Вологодской области в период с 07 по 14 февраля 2019 года</t>
  </si>
  <si>
    <t>№33 от 05.02.2019</t>
  </si>
  <si>
    <t>Материальная помощь гражданке Лещенко Олесе Ивановне, проживающей по адресу: Шегарский район, д.Бабарыкино, ул.Советская, д.20, на установку окон</t>
  </si>
  <si>
    <t>№ 59 от 14.02.2019</t>
  </si>
  <si>
    <t>Бюджетные ассигнования МКУК «Шегарская МЦБС» на оплату за потребление электрической энергии филиалом библиотеки и фельдшерско-акушерским пунктом в здании МКОУ «Татьяновская НОШ»</t>
  </si>
  <si>
    <t>на 18.02.2019г.</t>
  </si>
  <si>
    <t>Шегарского района иа 2019 год</t>
  </si>
  <si>
    <r>
      <rPr>
        <u/>
        <sz val="14"/>
        <rFont val="Times New Roman"/>
        <family val="1"/>
        <charset val="204"/>
      </rPr>
      <t>Объем ассигнований фонда непредвиденных расходов на 2019 год</t>
    </r>
    <r>
      <rPr>
        <sz val="14"/>
        <rFont val="Times New Roman"/>
        <family val="1"/>
        <charset val="204"/>
      </rPr>
      <t xml:space="preserve">__ </t>
    </r>
    <r>
      <rPr>
        <u/>
        <sz val="14"/>
        <rFont val="Times New Roman"/>
        <family val="1"/>
        <charset val="204"/>
      </rPr>
      <t>2 200 000</t>
    </r>
  </si>
  <si>
    <t>на 01.03.2019г.</t>
  </si>
  <si>
    <t>№ 93 от 28.02.2019</t>
  </si>
  <si>
    <t>Материальная помощь гражданке Маликовой Елене Васильевне, проживающей по адресу: Шегарский район, д.Батурино, ул.Новая, д.16, кв.1, на приобретение пиломатериала для восстановления жилого дома после пожара</t>
  </si>
  <si>
    <t>на 01.04.2019г.</t>
  </si>
  <si>
    <t>№ 105 от 06.03.2019</t>
  </si>
  <si>
    <t>Бюджетные ассигнования на выполнение работ по своду деревьев на земельных участках по адресу: с. Мельниково, ул.Калинина, № 41,43 и ул.Школьная,   №  9а, 9в, 9г, в связи с предстоящим строительством детского сада на 145 мест</t>
  </si>
  <si>
    <t>№133 от 18.03.2019</t>
  </si>
  <si>
    <t>Бюджетные ассигнования для МКОУ «Вороновская НОШ» на приобретение пиломатериала для строительства пола в теневом навесе на детской площадке, расположенной на территории школы</t>
  </si>
  <si>
    <t>на 01.05.2019г.</t>
  </si>
  <si>
    <t>№183 от 09.04.2019</t>
  </si>
  <si>
    <t>Бюджетные ассигнования на страхование граждан, принимающих участие в предупреждении и ликвидации природных пожаров на территории Шегарского района в 2019 году, от клещевого энцефалита.</t>
  </si>
  <si>
    <t>№189 от 11.04.2019</t>
  </si>
  <si>
    <t>Субсидия на иные цели МАУК "Культурно-спортивный центр Шегарского района" на выполнение работ по текущему ремонту части крыши здания клуба с.Вороновка</t>
  </si>
  <si>
    <t>№208 от 17.04.2019</t>
  </si>
  <si>
    <t>Материальная помощь гражданке Сибиркиной Анне Анатольевне, проживающей по адресу: Шегарский район, с.Каргала, ул.Советская, д.24, в связи со стихийным бедствием (пожар), в результате которого сгорели надворные постройки и жилой дом</t>
  </si>
  <si>
    <t>№252 от 30.04.2019</t>
  </si>
  <si>
    <t>Бюджетные ассигнования для МКОУ «Баткатская СОШ» на организацию поездки участников фестиваля «Самбо», который состоится в период с 12 по 25 мая 2019 года во Всероссийском детском центре «Смена» г.Анапа</t>
  </si>
  <si>
    <t>МКУ "Управление финансов Администрации Шегарского района"</t>
  </si>
  <si>
    <t>к решению Думы Шегарского района</t>
  </si>
  <si>
    <t>Приложение 6</t>
  </si>
  <si>
    <t>№93 от 17.03.2021</t>
  </si>
  <si>
    <t>Бюджетные ассигнования в качестве материальной помощи инвалиду I группы Кривошеиной Татьяне Александровне, проживающей по адресу: Томская обл., Шегарский район, с.Малобрагино, ул.Агрогородок, д.23, кв. 1, на устройство водопроводного ввода к жилому дому</t>
  </si>
  <si>
    <t>№94 от 17.03.2021</t>
  </si>
  <si>
    <t xml:space="preserve">Бюджетные ассигнования муниципальному казённому учреждению культуры «Шегарская централизованная клубная система» на приобретение музыкального оборудования (синтезатор), необходимого для работы вокально-инструментального ансамбля
</t>
  </si>
  <si>
    <t>№144 от 07.04.2021</t>
  </si>
  <si>
    <t>Бюджетные ассигнования  на страхование добровольных пожарных сельских поселений Шегарского района, принимающих участие в предупреждении и ликвидации природных пожаров на территории Шегарского района в 2021 году, от клещевого энцефалита</t>
  </si>
  <si>
    <t>№150 от 09.04.2021</t>
  </si>
  <si>
    <t xml:space="preserve">Бюджетный ассигнования на организацию поездки футбольной команды Шегарского района (2005-2006 г.р.) в г.Нижний Новгород на финал Всероссийских соревнований по мини-футболу в период 16-21 апреля 2021 года; на организацию поездки волейбольной команды Шегарского района (девушки 2003-2007 г.р.) в г.Томск для участия в региональном этапе первенства Томской области по волейболу в период 12-14 апреля 2021 года
</t>
  </si>
  <si>
    <t>№155 от 13.04.2021</t>
  </si>
  <si>
    <t>Иной межбюджетный трансферт бюджету Трубачевского сельского поселения для МКУ «Администрация Трубачевского сельского поселения» на приобретение трактора МТЗ-82, необходимого для осуществления  благоустроительных работ на территории сельского поселения</t>
  </si>
  <si>
    <t>№171 от 19.04.2021</t>
  </si>
  <si>
    <t>Бджетные ассигнования для МКОУ «Шегарская СОШ №1» на выполнение ремонтно-восстановительных работ отопления внутри здания по адресу:  с.Мельниково, ул.Московская, 24, корпус 2</t>
  </si>
  <si>
    <t>№184 от 21.04.2021</t>
  </si>
  <si>
    <t>Бюджетные ассигнования для МКУ ДО «Шегарская спортивная школа» для оформления разрешительной документации в области лесного хозяйства для осуществления рекреационной деятельности под объект: «Лыжная трасса»</t>
  </si>
  <si>
    <t>№189 от 23.04.2021</t>
  </si>
  <si>
    <t xml:space="preserve">Бюджетные ассигнования для награждения (поощрения) футбольной команды Шегарского района (2005-2006 г.р.), занявшей второе место в  финале Всероссийских соревнований по мини-футболу в г.Нижний Новгород, который состоялся в период 16-21 апреля 2021 года; для премирования представителя футбольной команды Максимова Евгения Юрьевича 
</t>
  </si>
  <si>
    <t>№195 от 23.04.2021</t>
  </si>
  <si>
    <t>Бюджетные ассигнования на страхование добровольных пожарных сельских поселений Шегарского района, принимающих участие в предупреждении и ликвидации природных пожаров на территории Шегарского района в 2021 году, от клещевого энцефалита</t>
  </si>
  <si>
    <t>№197 от 23.04.2021</t>
  </si>
  <si>
    <t>Бюджетные ассигнования на осуществление технологического присоединения к электрическим сетям для выполнения пуско-наладочных работ вводно-распределительного устройства (ВРУ) в здании МКУ ДО «Шегарская спортивная школа», расположенного по адресу: Томская область, с.Мельниково, ул.Чапаева, 22А</t>
  </si>
  <si>
    <t>№221от 12.05.2021</t>
  </si>
  <si>
    <t>Бюджетные ассигнования на приобретение квадрокоптера для организации фотосъемки с воздуха в целях получения информации о фактически расположенных объектах благоустройства, капитального строительства, а также для создания локальных ортофотопланов</t>
  </si>
  <si>
    <t>№244 от 20.05.2021</t>
  </si>
  <si>
    <t>Бюджетные ассигнования на оказание услуг по технологическому присоединению до 15 кВт вновь создаваемых модульных фельдшерско-акушерских пунктов Шегарского района в с.Вознесенка по ул. Лесная, 1 и в с. Новоильинка по ул.Новая, 20</t>
  </si>
  <si>
    <t>№248 от 24.05.2021</t>
  </si>
  <si>
    <t>Бюджетные ассигнования для оплаты авансовых платежей по транспортному налогу в общеобразовательных учреждениях Шегарского района за 2021 год</t>
  </si>
  <si>
    <t>№265 от 28.05.2021</t>
  </si>
  <si>
    <t>Субсидия ЗАО «Шегарское АТП»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</si>
  <si>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№266 от 28.05.2021</t>
  </si>
  <si>
    <t xml:space="preserve">Бюджетные ассигнования для МКУК «Шегарская МЦБС» на оплату тепловой энергии в здании по адресу: п.Победа, ул.Ленина,68, переданном в 2021 году в оперативное пользование МКУК «Шегарская МЦБС». </t>
  </si>
  <si>
    <t>№274 от 02.06.2021</t>
  </si>
  <si>
    <t>Субсидии на иные цели МБУ «Централизованная бухгалтерия» на приобретение многофункциональных устройств</t>
  </si>
  <si>
    <t>№307 от 18.06.2021</t>
  </si>
  <si>
    <t>Бюджетные ассигнования для МКУ ДО «Шегарская спортивная школа» для участия лыжников в учебно-тренировочном сборе в г.Новосибирске в период с 04 по 17 августа 2021 года в целях повышения спортивного уровня обучающихся спортивной школы</t>
  </si>
  <si>
    <t>№308 от 18.06.2021</t>
  </si>
  <si>
    <t>Бюджетные ассигнования для МКУ ДО «Шегарская спортивная школа» для участия лыжников в учебно-тренировочном сборе в п.Вершина Теи (Республика Хакасия) в период с 05 по 22 июля 2021 года в целях повышения спортивного уровня обучающихся спортивной школы</t>
  </si>
  <si>
    <t>№343 от 13.07.2021</t>
  </si>
  <si>
    <t>Бюджетные ассигнования для МКДОУ «Побединский детский сад «Лесная дача» на выполнение мероприятий по ремонту, проверке узла тепловой энергии с установкой запорной арматуры и обслуиванию приборов учета ( в течение 8 месяцев отопительного сезона)</t>
  </si>
  <si>
    <t>№357 от 22.07.2021</t>
  </si>
  <si>
    <t>Проведение восстановительных работ на газораспределительных сетях д.Вороновка Шегарского района</t>
  </si>
  <si>
    <t>№358 от 22.07.2021</t>
  </si>
  <si>
    <t xml:space="preserve">Награждение (поощрение) за высокие спортивные результаты спортсмена (С.Орехова) и тренера по гиревому спорту (А.Панова) </t>
  </si>
  <si>
    <t>№372 от 02.08.2021</t>
  </si>
  <si>
    <t>Иной межбюджетный трансферт бюджету Северного сельского поселения для МКУ «Администрация Северного сельского поселения» на оплату штрафа государственной трудовой инспекции</t>
  </si>
  <si>
    <t>№382 от 06.08.2021</t>
  </si>
  <si>
    <t>Организация поездки Шегарской команды футболистов, ставшей победителем во II региональном этапе Всероссийских соревнований по футболу среди детских сельских команд "Колосок", на III финальный этап соревнований,  который пройдет в г.Ессентуки в период с 24 по 31 августа 2021 года</t>
  </si>
  <si>
    <t>№384 от 06.08.2021</t>
  </si>
  <si>
    <t>Приобретение дополнительных сейфов с целью обеспечения участковых избирательных комиссий оборудованием для хранения избиральной документации</t>
  </si>
  <si>
    <t>№405 от 24.08.2021</t>
  </si>
  <si>
    <t>Бюджетные ассигнования для МКОУ "Шегарская СОШ №1"на устройство водопровода в связи с порывом</t>
  </si>
  <si>
    <t>№454 от 22.09.2021</t>
  </si>
  <si>
    <t>Возмещение затрат МКП "Коморт" в связи с выполнением работ по ограждению первого пояса зоны санитарной охраны по всему периметру на расстоянии 30м от скважин подземного водозабора в с.Каргала и в с.Бабарыкино</t>
  </si>
  <si>
    <t>№457 от 24.09.2021</t>
  </si>
  <si>
    <t>Приобретение автошин, аккумулятора, масла, антифриза для подготовки мусоровоза к работе</t>
  </si>
  <si>
    <t>№509 от 02.11.2021</t>
  </si>
  <si>
    <t>МБТ бюджету Трубачевского сельского поселения на приобретение электрического котла для отопления здания  администрации</t>
  </si>
  <si>
    <t>№520 от 12.11.2021</t>
  </si>
  <si>
    <t>На приобретение многоступаенчатого насоса на станции водоподготовки в с.Мельниково по ул.Зеленая,10 С</t>
  </si>
  <si>
    <t>№598 от 29.12.2021</t>
  </si>
  <si>
    <t>На оплату работ по телевизионному обследованию и компрессорной прокачке (методом эйрлифт) водозаборной скважины, расположенной по адресу: Томская обл., Шегарский р-н, п.Лебединка</t>
  </si>
  <si>
    <t xml:space="preserve">Объем ассигнований фонда непредвиденных расходов на 2021 год              </t>
  </si>
  <si>
    <t>Шегарского района за 2021 год</t>
  </si>
  <si>
    <t>в рублях</t>
  </si>
  <si>
    <t xml:space="preserve">  от 24.05.2022   № 203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</si>
</sst>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3" fillId="0" borderId="0" xfId="0" applyFont="1"/>
    <xf numFmtId="4" fontId="3" fillId="0" borderId="0" xfId="0" applyNumberFormat="1" applyFont="1"/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/>
    <xf numFmtId="4" fontId="1" fillId="0" borderId="0" xfId="0" applyNumberFormat="1" applyFont="1"/>
    <xf numFmtId="0" fontId="5" fillId="0" borderId="2" xfId="0" applyFont="1" applyBorder="1"/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/>
    <xf numFmtId="4" fontId="9" fillId="0" borderId="0" xfId="0" applyNumberFormat="1" applyFont="1"/>
    <xf numFmtId="0" fontId="9" fillId="0" borderId="0" xfId="0" applyFont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/>
    </xf>
    <xf numFmtId="4" fontId="7" fillId="0" borderId="3" xfId="0" applyNumberFormat="1" applyFont="1" applyBorder="1" applyAlignment="1">
      <alignment horizontal="right"/>
    </xf>
    <xf numFmtId="0" fontId="9" fillId="0" borderId="2" xfId="0" applyFont="1" applyBorder="1"/>
    <xf numFmtId="4" fontId="3" fillId="0" borderId="2" xfId="0" applyNumberFormat="1" applyFont="1" applyBorder="1" applyAlignment="1">
      <alignment horizontal="right"/>
    </xf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4" fontId="11" fillId="0" borderId="0" xfId="0" applyNumberFormat="1" applyFont="1"/>
    <xf numFmtId="0" fontId="9" fillId="0" borderId="4" xfId="0" applyFont="1" applyBorder="1" applyAlignment="1">
      <alignment vertical="top"/>
    </xf>
    <xf numFmtId="0" fontId="9" fillId="0" borderId="4" xfId="0" applyFont="1" applyBorder="1"/>
    <xf numFmtId="4" fontId="7" fillId="0" borderId="4" xfId="0" applyNumberFormat="1" applyFont="1" applyBorder="1"/>
    <xf numFmtId="0" fontId="9" fillId="0" borderId="3" xfId="0" applyFont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4" fontId="9" fillId="0" borderId="2" xfId="0" applyNumberFormat="1" applyFont="1" applyBorder="1"/>
    <xf numFmtId="4" fontId="3" fillId="0" borderId="2" xfId="0" applyNumberFormat="1" applyFont="1" applyBorder="1" applyAlignment="1"/>
    <xf numFmtId="0" fontId="2" fillId="0" borderId="2" xfId="0" applyFont="1" applyBorder="1" applyAlignment="1">
      <alignment wrapText="1"/>
    </xf>
    <xf numFmtId="0" fontId="7" fillId="0" borderId="3" xfId="0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60" workbookViewId="0">
      <selection activeCell="E24" sqref="E24"/>
    </sheetView>
  </sheetViews>
  <sheetFormatPr defaultColWidth="9.140625" defaultRowHeight="18.75" x14ac:dyDescent="0.3"/>
  <cols>
    <col min="1" max="1" width="14.7109375" style="3" customWidth="1"/>
    <col min="2" max="2" width="18.7109375" style="3" customWidth="1"/>
    <col min="3" max="3" width="46" style="3"/>
    <col min="4" max="4" width="19.140625" style="4" customWidth="1"/>
    <col min="5" max="5" width="16.28515625" style="4" customWidth="1"/>
    <col min="6" max="6" width="14.4257812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16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214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1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s="11" customFormat="1" x14ac:dyDescent="0.3">
      <c r="A12" s="9"/>
      <c r="B12" s="6"/>
      <c r="C12" s="9"/>
      <c r="D12" s="10"/>
      <c r="E12" s="10"/>
      <c r="F12" s="10"/>
    </row>
    <row r="13" spans="1:6" s="11" customFormat="1" ht="27" customHeight="1" x14ac:dyDescent="0.3">
      <c r="A13" s="12"/>
      <c r="B13" s="12"/>
      <c r="C13" s="13"/>
      <c r="D13" s="14">
        <f>SUM(D9:D12)</f>
        <v>529736</v>
      </c>
      <c r="E13" s="14">
        <f>SUM(E9:E12)</f>
        <v>218736</v>
      </c>
      <c r="F13" s="14">
        <f>SUM(F9:F12)</f>
        <v>311000</v>
      </c>
    </row>
    <row r="16" spans="1:6" x14ac:dyDescent="0.3">
      <c r="C16" s="15" t="s">
        <v>8</v>
      </c>
      <c r="D16" s="16">
        <f>2200000-D13</f>
        <v>1670264</v>
      </c>
    </row>
  </sheetData>
  <mergeCells count="2">
    <mergeCell ref="A1:F1"/>
    <mergeCell ref="A2:F2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60" workbookViewId="0">
      <selection activeCell="D12" sqref="D12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19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2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0</v>
      </c>
      <c r="F12" s="10">
        <f t="shared" si="0"/>
        <v>22989</v>
      </c>
    </row>
    <row r="13" spans="1:6" s="11" customFormat="1" x14ac:dyDescent="0.3">
      <c r="A13" s="9"/>
      <c r="B13" s="6"/>
      <c r="C13" s="9"/>
      <c r="D13" s="10"/>
      <c r="E13" s="10"/>
      <c r="F13" s="10"/>
    </row>
    <row r="14" spans="1:6" s="11" customFormat="1" ht="27" customHeight="1" x14ac:dyDescent="0.3">
      <c r="A14" s="12"/>
      <c r="B14" s="12"/>
      <c r="C14" s="13"/>
      <c r="D14" s="14">
        <f>SUM(D9:D13)</f>
        <v>552725</v>
      </c>
      <c r="E14" s="14">
        <f>SUM(E9:E13)</f>
        <v>218736</v>
      </c>
      <c r="F14" s="14">
        <f>SUM(F9:F13)</f>
        <v>333989</v>
      </c>
    </row>
    <row r="17" spans="3:4" x14ac:dyDescent="0.3">
      <c r="C17" s="15" t="s">
        <v>8</v>
      </c>
      <c r="D17" s="16">
        <f>2200000-D14</f>
        <v>1647275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60" workbookViewId="0">
      <selection activeCell="G13" sqref="G13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22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4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67133.58</v>
      </c>
      <c r="F11" s="10">
        <f t="shared" si="0"/>
        <v>243866.41999999998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s="11" customFormat="1" x14ac:dyDescent="0.3">
      <c r="A15" s="9"/>
      <c r="B15" s="6"/>
      <c r="C15" s="9"/>
      <c r="D15" s="10"/>
      <c r="E15" s="10"/>
      <c r="F15" s="10"/>
    </row>
    <row r="16" spans="1:6" s="11" customFormat="1" ht="27" customHeight="1" x14ac:dyDescent="0.3">
      <c r="A16" s="12"/>
      <c r="B16" s="12"/>
      <c r="C16" s="13"/>
      <c r="D16" s="14">
        <f>SUM(D9:D15)</f>
        <v>664564</v>
      </c>
      <c r="E16" s="14">
        <f>SUM(E9:E15)</f>
        <v>320858.58</v>
      </c>
      <c r="F16" s="14">
        <f>SUM(F9:F15)</f>
        <v>343705.42</v>
      </c>
    </row>
    <row r="19" spans="1:4" s="4" customFormat="1" x14ac:dyDescent="0.3">
      <c r="A19" s="3"/>
      <c r="B19" s="3"/>
      <c r="C19" s="15" t="s">
        <v>8</v>
      </c>
      <c r="D19" s="16">
        <f>2200000-D16</f>
        <v>1535436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60" workbookViewId="0">
      <selection activeCell="F13" sqref="F13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27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8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159197.10999999999</v>
      </c>
      <c r="F11" s="10">
        <f t="shared" si="0"/>
        <v>151802.89000000001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ht="131.25" customHeight="1" x14ac:dyDescent="0.3">
      <c r="A15" s="6" t="s">
        <v>28</v>
      </c>
      <c r="B15" s="9" t="s">
        <v>7</v>
      </c>
      <c r="C15" s="9" t="s">
        <v>29</v>
      </c>
      <c r="D15" s="10">
        <v>11520</v>
      </c>
      <c r="E15" s="10">
        <v>11520</v>
      </c>
      <c r="F15" s="10">
        <f t="shared" si="0"/>
        <v>0</v>
      </c>
    </row>
    <row r="16" spans="1:6" ht="121.5" customHeight="1" x14ac:dyDescent="0.3">
      <c r="A16" s="6" t="s">
        <v>30</v>
      </c>
      <c r="B16" s="9" t="s">
        <v>7</v>
      </c>
      <c r="C16" s="9" t="s">
        <v>31</v>
      </c>
      <c r="D16" s="10">
        <v>99999</v>
      </c>
      <c r="E16" s="10">
        <v>99999</v>
      </c>
      <c r="F16" s="10">
        <f t="shared" si="0"/>
        <v>0</v>
      </c>
    </row>
    <row r="17" spans="1:6" ht="144" customHeight="1" x14ac:dyDescent="0.3">
      <c r="A17" s="6" t="s">
        <v>32</v>
      </c>
      <c r="B17" s="9" t="s">
        <v>7</v>
      </c>
      <c r="C17" s="9" t="s">
        <v>33</v>
      </c>
      <c r="D17" s="10">
        <v>25000</v>
      </c>
      <c r="E17" s="10">
        <v>25000</v>
      </c>
      <c r="F17" s="10">
        <f t="shared" si="0"/>
        <v>0</v>
      </c>
    </row>
    <row r="18" spans="1:6" ht="121.5" customHeight="1" x14ac:dyDescent="0.3">
      <c r="A18" s="6" t="s">
        <v>34</v>
      </c>
      <c r="B18" s="9" t="s">
        <v>4</v>
      </c>
      <c r="C18" s="9" t="s">
        <v>35</v>
      </c>
      <c r="D18" s="10">
        <v>25150</v>
      </c>
      <c r="E18" s="10">
        <v>25150</v>
      </c>
      <c r="F18" s="10">
        <f t="shared" si="0"/>
        <v>0</v>
      </c>
    </row>
    <row r="19" spans="1:6" s="11" customFormat="1" x14ac:dyDescent="0.3">
      <c r="A19" s="9"/>
      <c r="B19" s="6"/>
      <c r="C19" s="9"/>
      <c r="D19" s="10"/>
      <c r="E19" s="10"/>
      <c r="F19" s="10"/>
    </row>
    <row r="20" spans="1:6" s="11" customFormat="1" ht="27" customHeight="1" x14ac:dyDescent="0.3">
      <c r="A20" s="12"/>
      <c r="B20" s="12"/>
      <c r="C20" s="13"/>
      <c r="D20" s="14">
        <f>SUM(D9:D19)</f>
        <v>826233</v>
      </c>
      <c r="E20" s="14">
        <f>SUM(E9:E19)</f>
        <v>574591.11</v>
      </c>
      <c r="F20" s="14">
        <f>SUM(F9:F19)</f>
        <v>251641.89</v>
      </c>
    </row>
    <row r="23" spans="1:6" s="4" customFormat="1" x14ac:dyDescent="0.3">
      <c r="A23" s="3"/>
      <c r="B23" s="3"/>
      <c r="C23" s="15" t="s">
        <v>8</v>
      </c>
      <c r="D23" s="16">
        <f>2200000-D20</f>
        <v>1373767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view="pageBreakPreview" zoomScale="60" workbookViewId="0">
      <selection activeCell="F13" sqref="F13"/>
    </sheetView>
  </sheetViews>
  <sheetFormatPr defaultColWidth="9.140625" defaultRowHeight="23.25" x14ac:dyDescent="0.35"/>
  <cols>
    <col min="1" max="1" width="25.140625" style="22" customWidth="1"/>
    <col min="2" max="2" width="39.140625" style="22" customWidth="1"/>
    <col min="3" max="3" width="123.28515625" style="22" customWidth="1"/>
    <col min="4" max="4" width="24.140625" style="23" customWidth="1"/>
    <col min="5" max="5" width="25.5703125" style="23" customWidth="1"/>
    <col min="6" max="6" width="23.7109375" style="23" customWidth="1"/>
    <col min="7" max="16384" width="9.140625" style="22"/>
  </cols>
  <sheetData>
    <row r="1" spans="1:7" s="17" customFormat="1" ht="18.75" x14ac:dyDescent="0.3">
      <c r="E1" s="42"/>
      <c r="F1" s="31" t="s">
        <v>38</v>
      </c>
      <c r="G1" s="42"/>
    </row>
    <row r="2" spans="1:7" s="17" customFormat="1" ht="18.75" x14ac:dyDescent="0.3">
      <c r="E2" s="42"/>
      <c r="F2" s="31" t="s">
        <v>37</v>
      </c>
      <c r="G2" s="42"/>
    </row>
    <row r="3" spans="1:7" s="20" customFormat="1" ht="17.25" customHeight="1" x14ac:dyDescent="0.25">
      <c r="A3" s="18"/>
      <c r="B3" s="19"/>
      <c r="C3" s="19"/>
      <c r="E3" s="50" t="s">
        <v>102</v>
      </c>
      <c r="F3" s="50"/>
      <c r="G3" s="43"/>
    </row>
    <row r="4" spans="1:7" s="20" customFormat="1" ht="19.5" customHeight="1" x14ac:dyDescent="0.2">
      <c r="A4" s="18"/>
      <c r="B4" s="19"/>
      <c r="C4" s="19"/>
      <c r="D4" s="19"/>
      <c r="E4" s="19"/>
      <c r="F4" s="19"/>
    </row>
    <row r="5" spans="1:7" s="21" customFormat="1" x14ac:dyDescent="0.35">
      <c r="A5" s="48" t="s">
        <v>9</v>
      </c>
      <c r="B5" s="49"/>
      <c r="C5" s="49"/>
      <c r="D5" s="49"/>
      <c r="E5" s="49"/>
      <c r="F5" s="49"/>
    </row>
    <row r="6" spans="1:7" s="21" customFormat="1" x14ac:dyDescent="0.35">
      <c r="A6" s="48" t="s">
        <v>100</v>
      </c>
      <c r="B6" s="49"/>
      <c r="C6" s="49"/>
      <c r="D6" s="49"/>
      <c r="E6" s="49"/>
      <c r="F6" s="49"/>
    </row>
    <row r="9" spans="1:7" ht="39.75" customHeight="1" x14ac:dyDescent="0.35">
      <c r="A9" s="36" t="s">
        <v>99</v>
      </c>
      <c r="B9" s="37"/>
      <c r="C9" s="37"/>
      <c r="D9" s="38">
        <f>1750000+158032.39+47973.99</f>
        <v>1956006.3800000001</v>
      </c>
    </row>
    <row r="10" spans="1:7" x14ac:dyDescent="0.35">
      <c r="F10" s="23" t="s">
        <v>101</v>
      </c>
    </row>
    <row r="11" spans="1:7" s="24" customFormat="1" ht="108" customHeight="1" x14ac:dyDescent="0.35">
      <c r="A11" s="44" t="s">
        <v>6</v>
      </c>
      <c r="B11" s="44" t="s">
        <v>0</v>
      </c>
      <c r="C11" s="44" t="s">
        <v>1</v>
      </c>
      <c r="D11" s="45" t="s">
        <v>2</v>
      </c>
      <c r="E11" s="45" t="s">
        <v>5</v>
      </c>
      <c r="F11" s="45" t="s">
        <v>3</v>
      </c>
    </row>
    <row r="12" spans="1:7" ht="98.25" customHeight="1" x14ac:dyDescent="0.35">
      <c r="A12" s="39" t="s">
        <v>39</v>
      </c>
      <c r="B12" s="39" t="s">
        <v>7</v>
      </c>
      <c r="C12" s="39" t="s">
        <v>40</v>
      </c>
      <c r="D12" s="25">
        <v>28736</v>
      </c>
      <c r="E12" s="25">
        <v>28736</v>
      </c>
      <c r="F12" s="25">
        <f>D12-E12</f>
        <v>0</v>
      </c>
    </row>
    <row r="13" spans="1:7" ht="105.75" customHeight="1" x14ac:dyDescent="0.35">
      <c r="A13" s="39" t="s">
        <v>41</v>
      </c>
      <c r="B13" s="39" t="s">
        <v>7</v>
      </c>
      <c r="C13" s="26" t="s">
        <v>42</v>
      </c>
      <c r="D13" s="25">
        <f>80000-20159</f>
        <v>59841</v>
      </c>
      <c r="E13" s="25">
        <v>59841</v>
      </c>
      <c r="F13" s="25">
        <f t="shared" ref="F13:F41" si="0">D13-E13</f>
        <v>0</v>
      </c>
    </row>
    <row r="14" spans="1:7" ht="96.75" customHeight="1" x14ac:dyDescent="0.35">
      <c r="A14" s="39" t="s">
        <v>43</v>
      </c>
      <c r="B14" s="39" t="s">
        <v>7</v>
      </c>
      <c r="C14" s="26" t="s">
        <v>44</v>
      </c>
      <c r="D14" s="25">
        <v>13489</v>
      </c>
      <c r="E14" s="25">
        <v>13489</v>
      </c>
      <c r="F14" s="25">
        <f t="shared" si="0"/>
        <v>0</v>
      </c>
    </row>
    <row r="15" spans="1:7" ht="147.75" customHeight="1" x14ac:dyDescent="0.35">
      <c r="A15" s="39" t="s">
        <v>45</v>
      </c>
      <c r="B15" s="39" t="s">
        <v>4</v>
      </c>
      <c r="C15" s="26" t="s">
        <v>46</v>
      </c>
      <c r="D15" s="25">
        <f>30590-12250</f>
        <v>18340</v>
      </c>
      <c r="E15" s="25">
        <v>18340</v>
      </c>
      <c r="F15" s="25">
        <f t="shared" si="0"/>
        <v>0</v>
      </c>
    </row>
    <row r="16" spans="1:7" ht="93" x14ac:dyDescent="0.35">
      <c r="A16" s="39" t="s">
        <v>47</v>
      </c>
      <c r="B16" s="39" t="s">
        <v>36</v>
      </c>
      <c r="C16" s="26" t="s">
        <v>48</v>
      </c>
      <c r="D16" s="25">
        <v>155000</v>
      </c>
      <c r="E16" s="25">
        <v>155000</v>
      </c>
      <c r="F16" s="25">
        <f t="shared" si="0"/>
        <v>0</v>
      </c>
    </row>
    <row r="17" spans="1:6" ht="93" x14ac:dyDescent="0.35">
      <c r="A17" s="39" t="s">
        <v>49</v>
      </c>
      <c r="B17" s="39" t="s">
        <v>4</v>
      </c>
      <c r="C17" s="26" t="s">
        <v>50</v>
      </c>
      <c r="D17" s="25">
        <v>15000</v>
      </c>
      <c r="E17" s="25">
        <v>15000</v>
      </c>
      <c r="F17" s="25">
        <f t="shared" si="0"/>
        <v>0</v>
      </c>
    </row>
    <row r="18" spans="1:6" ht="93" x14ac:dyDescent="0.35">
      <c r="A18" s="39" t="s">
        <v>51</v>
      </c>
      <c r="B18" s="39" t="s">
        <v>4</v>
      </c>
      <c r="C18" s="26" t="s">
        <v>52</v>
      </c>
      <c r="D18" s="25">
        <v>45000</v>
      </c>
      <c r="E18" s="25">
        <v>45000</v>
      </c>
      <c r="F18" s="25">
        <f t="shared" si="0"/>
        <v>0</v>
      </c>
    </row>
    <row r="19" spans="1:6" ht="139.5" x14ac:dyDescent="0.35">
      <c r="A19" s="39" t="s">
        <v>53</v>
      </c>
      <c r="B19" s="39" t="s">
        <v>4</v>
      </c>
      <c r="C19" s="26" t="s">
        <v>54</v>
      </c>
      <c r="D19" s="25">
        <f>57471-8780</f>
        <v>48691</v>
      </c>
      <c r="E19" s="25">
        <v>48691</v>
      </c>
      <c r="F19" s="25">
        <f t="shared" si="0"/>
        <v>0</v>
      </c>
    </row>
    <row r="20" spans="1:6" ht="93" x14ac:dyDescent="0.35">
      <c r="A20" s="39" t="s">
        <v>55</v>
      </c>
      <c r="B20" s="39" t="s">
        <v>7</v>
      </c>
      <c r="C20" s="26" t="s">
        <v>56</v>
      </c>
      <c r="D20" s="25">
        <v>1071</v>
      </c>
      <c r="E20" s="25">
        <v>1071</v>
      </c>
      <c r="F20" s="25">
        <f t="shared" si="0"/>
        <v>0</v>
      </c>
    </row>
    <row r="21" spans="1:6" ht="116.25" x14ac:dyDescent="0.35">
      <c r="A21" s="39" t="s">
        <v>57</v>
      </c>
      <c r="B21" s="39" t="s">
        <v>4</v>
      </c>
      <c r="C21" s="26" t="s">
        <v>58</v>
      </c>
      <c r="D21" s="25">
        <v>38854.44</v>
      </c>
      <c r="E21" s="25">
        <v>5828.17</v>
      </c>
      <c r="F21" s="25">
        <f t="shared" si="0"/>
        <v>33026.270000000004</v>
      </c>
    </row>
    <row r="22" spans="1:6" ht="93" x14ac:dyDescent="0.35">
      <c r="A22" s="39" t="s">
        <v>59</v>
      </c>
      <c r="B22" s="39" t="s">
        <v>7</v>
      </c>
      <c r="C22" s="26" t="s">
        <v>60</v>
      </c>
      <c r="D22" s="25">
        <f>47000-1</f>
        <v>46999</v>
      </c>
      <c r="E22" s="25">
        <v>46999</v>
      </c>
      <c r="F22" s="25">
        <f t="shared" si="0"/>
        <v>0</v>
      </c>
    </row>
    <row r="23" spans="1:6" ht="93" x14ac:dyDescent="0.35">
      <c r="A23" s="39" t="s">
        <v>61</v>
      </c>
      <c r="B23" s="39" t="s">
        <v>7</v>
      </c>
      <c r="C23" s="26" t="s">
        <v>62</v>
      </c>
      <c r="D23" s="25">
        <v>15228.44</v>
      </c>
      <c r="E23" s="25">
        <v>15228.44</v>
      </c>
      <c r="F23" s="25">
        <f t="shared" si="0"/>
        <v>0</v>
      </c>
    </row>
    <row r="24" spans="1:6" ht="93" x14ac:dyDescent="0.35">
      <c r="A24" s="39" t="s">
        <v>63</v>
      </c>
      <c r="B24" s="39" t="s">
        <v>4</v>
      </c>
      <c r="C24" s="26" t="s">
        <v>64</v>
      </c>
      <c r="D24" s="25">
        <v>44124</v>
      </c>
      <c r="E24" s="40">
        <v>43767</v>
      </c>
      <c r="F24" s="25">
        <f t="shared" si="0"/>
        <v>357</v>
      </c>
    </row>
    <row r="25" spans="1:6" ht="69.75" x14ac:dyDescent="0.35">
      <c r="A25" s="39" t="s">
        <v>65</v>
      </c>
      <c r="B25" s="39" t="s">
        <v>7</v>
      </c>
      <c r="C25" s="26" t="s">
        <v>66</v>
      </c>
      <c r="D25" s="25">
        <v>51343</v>
      </c>
      <c r="E25" s="25">
        <v>51343</v>
      </c>
      <c r="F25" s="25">
        <f t="shared" si="0"/>
        <v>0</v>
      </c>
    </row>
    <row r="26" spans="1:6" ht="69.75" x14ac:dyDescent="0.35">
      <c r="A26" s="39" t="s">
        <v>67</v>
      </c>
      <c r="B26" s="39" t="s">
        <v>7</v>
      </c>
      <c r="C26" s="26" t="s">
        <v>68</v>
      </c>
      <c r="D26" s="25">
        <v>44485.66</v>
      </c>
      <c r="E26" s="25">
        <v>44485.66</v>
      </c>
      <c r="F26" s="25">
        <f t="shared" si="0"/>
        <v>0</v>
      </c>
    </row>
    <row r="27" spans="1:6" ht="46.5" x14ac:dyDescent="0.35">
      <c r="A27" s="39" t="s">
        <v>69</v>
      </c>
      <c r="B27" s="39" t="s">
        <v>7</v>
      </c>
      <c r="C27" s="26" t="s">
        <v>70</v>
      </c>
      <c r="D27" s="25">
        <v>45000</v>
      </c>
      <c r="E27" s="25">
        <v>45000</v>
      </c>
      <c r="F27" s="25">
        <f t="shared" si="0"/>
        <v>0</v>
      </c>
    </row>
    <row r="28" spans="1:6" ht="93" x14ac:dyDescent="0.35">
      <c r="A28" s="39" t="s">
        <v>71</v>
      </c>
      <c r="B28" s="39" t="s">
        <v>4</v>
      </c>
      <c r="C28" s="26" t="s">
        <v>72</v>
      </c>
      <c r="D28" s="25">
        <f>25200-1400</f>
        <v>23800</v>
      </c>
      <c r="E28" s="25">
        <f>25200-1400</f>
        <v>23800</v>
      </c>
      <c r="F28" s="25">
        <f t="shared" si="0"/>
        <v>0</v>
      </c>
    </row>
    <row r="29" spans="1:6" ht="93" x14ac:dyDescent="0.35">
      <c r="A29" s="39" t="s">
        <v>73</v>
      </c>
      <c r="B29" s="39" t="s">
        <v>4</v>
      </c>
      <c r="C29" s="26" t="s">
        <v>74</v>
      </c>
      <c r="D29" s="25">
        <v>34600</v>
      </c>
      <c r="E29" s="25">
        <v>34600</v>
      </c>
      <c r="F29" s="25">
        <f t="shared" si="0"/>
        <v>0</v>
      </c>
    </row>
    <row r="30" spans="1:6" ht="93" x14ac:dyDescent="0.35">
      <c r="A30" s="39" t="s">
        <v>75</v>
      </c>
      <c r="B30" s="39" t="s">
        <v>4</v>
      </c>
      <c r="C30" s="26" t="s">
        <v>76</v>
      </c>
      <c r="D30" s="25">
        <v>173750</v>
      </c>
      <c r="E30" s="25">
        <v>173750</v>
      </c>
      <c r="F30" s="25">
        <f t="shared" si="0"/>
        <v>0</v>
      </c>
    </row>
    <row r="31" spans="1:6" ht="46.5" x14ac:dyDescent="0.35">
      <c r="A31" s="39" t="s">
        <v>77</v>
      </c>
      <c r="B31" s="39" t="s">
        <v>7</v>
      </c>
      <c r="C31" s="26" t="s">
        <v>78</v>
      </c>
      <c r="D31" s="25">
        <v>123602.96</v>
      </c>
      <c r="E31" s="25">
        <v>123602.96</v>
      </c>
      <c r="F31" s="25">
        <f t="shared" si="0"/>
        <v>0</v>
      </c>
    </row>
    <row r="32" spans="1:6" ht="46.5" x14ac:dyDescent="0.35">
      <c r="A32" s="39" t="s">
        <v>79</v>
      </c>
      <c r="B32" s="39" t="s">
        <v>7</v>
      </c>
      <c r="C32" s="26" t="s">
        <v>80</v>
      </c>
      <c r="D32" s="25">
        <v>22988</v>
      </c>
      <c r="E32" s="25">
        <v>22988</v>
      </c>
      <c r="F32" s="25">
        <f t="shared" si="0"/>
        <v>0</v>
      </c>
    </row>
    <row r="33" spans="1:8" ht="93" x14ac:dyDescent="0.35">
      <c r="A33" s="39" t="s">
        <v>81</v>
      </c>
      <c r="B33" s="39" t="s">
        <v>36</v>
      </c>
      <c r="C33" s="26" t="s">
        <v>82</v>
      </c>
      <c r="D33" s="25">
        <v>30000</v>
      </c>
      <c r="E33" s="25">
        <v>30000</v>
      </c>
      <c r="F33" s="25">
        <f t="shared" si="0"/>
        <v>0</v>
      </c>
    </row>
    <row r="34" spans="1:8" ht="93" x14ac:dyDescent="0.35">
      <c r="A34" s="39" t="s">
        <v>83</v>
      </c>
      <c r="B34" s="39" t="s">
        <v>4</v>
      </c>
      <c r="C34" s="26" t="s">
        <v>84</v>
      </c>
      <c r="D34" s="25">
        <v>57888</v>
      </c>
      <c r="E34" s="25">
        <v>57888</v>
      </c>
      <c r="F34" s="25">
        <f t="shared" si="0"/>
        <v>0</v>
      </c>
    </row>
    <row r="35" spans="1:8" ht="69.75" x14ac:dyDescent="0.35">
      <c r="A35" s="39" t="s">
        <v>85</v>
      </c>
      <c r="B35" s="39" t="s">
        <v>7</v>
      </c>
      <c r="C35" s="26" t="s">
        <v>86</v>
      </c>
      <c r="D35" s="25">
        <v>57500</v>
      </c>
      <c r="E35" s="25">
        <v>57500</v>
      </c>
      <c r="F35" s="25">
        <f t="shared" si="0"/>
        <v>0</v>
      </c>
    </row>
    <row r="36" spans="1:8" ht="93" x14ac:dyDescent="0.35">
      <c r="A36" s="39" t="s">
        <v>87</v>
      </c>
      <c r="B36" s="39" t="s">
        <v>4</v>
      </c>
      <c r="C36" s="26" t="s">
        <v>88</v>
      </c>
      <c r="D36" s="25">
        <v>260000</v>
      </c>
      <c r="E36" s="25">
        <v>260000</v>
      </c>
      <c r="F36" s="25">
        <f t="shared" si="0"/>
        <v>0</v>
      </c>
    </row>
    <row r="37" spans="1:8" ht="93" x14ac:dyDescent="0.35">
      <c r="A37" s="39" t="s">
        <v>89</v>
      </c>
      <c r="B37" s="39" t="s">
        <v>7</v>
      </c>
      <c r="C37" s="26" t="s">
        <v>90</v>
      </c>
      <c r="D37" s="25">
        <v>82015</v>
      </c>
      <c r="E37" s="25">
        <v>82015</v>
      </c>
      <c r="F37" s="25">
        <f t="shared" si="0"/>
        <v>0</v>
      </c>
    </row>
    <row r="38" spans="1:8" ht="46.5" x14ac:dyDescent="0.35">
      <c r="A38" s="39" t="s">
        <v>91</v>
      </c>
      <c r="B38" s="39" t="s">
        <v>7</v>
      </c>
      <c r="C38" s="26" t="s">
        <v>92</v>
      </c>
      <c r="D38" s="25">
        <v>131066</v>
      </c>
      <c r="E38" s="25">
        <v>131066</v>
      </c>
      <c r="F38" s="25">
        <f t="shared" si="0"/>
        <v>0</v>
      </c>
    </row>
    <row r="39" spans="1:8" ht="93" x14ac:dyDescent="0.35">
      <c r="A39" s="39" t="s">
        <v>93</v>
      </c>
      <c r="B39" s="39" t="s">
        <v>36</v>
      </c>
      <c r="C39" s="26" t="s">
        <v>94</v>
      </c>
      <c r="D39" s="25">
        <v>50000</v>
      </c>
      <c r="E39" s="25">
        <v>50000</v>
      </c>
      <c r="F39" s="25">
        <f t="shared" si="0"/>
        <v>0</v>
      </c>
    </row>
    <row r="40" spans="1:8" ht="46.5" x14ac:dyDescent="0.35">
      <c r="A40" s="39" t="s">
        <v>95</v>
      </c>
      <c r="B40" s="39" t="s">
        <v>7</v>
      </c>
      <c r="C40" s="26" t="s">
        <v>96</v>
      </c>
      <c r="D40" s="25">
        <v>97780</v>
      </c>
      <c r="E40" s="25">
        <v>97780</v>
      </c>
      <c r="F40" s="25">
        <f t="shared" si="0"/>
        <v>0</v>
      </c>
    </row>
    <row r="41" spans="1:8" ht="69.75" x14ac:dyDescent="0.35">
      <c r="A41" s="39" t="s">
        <v>97</v>
      </c>
      <c r="B41" s="39" t="s">
        <v>7</v>
      </c>
      <c r="C41" s="26" t="s">
        <v>98</v>
      </c>
      <c r="D41" s="25">
        <v>47200</v>
      </c>
      <c r="E41" s="25">
        <v>47200</v>
      </c>
      <c r="F41" s="25">
        <f t="shared" si="0"/>
        <v>0</v>
      </c>
    </row>
    <row r="42" spans="1:8" s="30" customFormat="1" ht="27" customHeight="1" x14ac:dyDescent="0.35">
      <c r="A42" s="27"/>
      <c r="B42" s="27"/>
      <c r="C42" s="28"/>
      <c r="D42" s="29">
        <f>SUM(D12:D41)</f>
        <v>1863392.5</v>
      </c>
      <c r="E42" s="29">
        <f t="shared" ref="E42:F42" si="1">SUM(E12:E41)</f>
        <v>1830009.23</v>
      </c>
      <c r="F42" s="29">
        <f t="shared" si="1"/>
        <v>33383.270000000004</v>
      </c>
      <c r="H42" s="41"/>
    </row>
    <row r="43" spans="1:8" s="33" customFormat="1" ht="20.25" x14ac:dyDescent="0.3">
      <c r="D43" s="32"/>
      <c r="E43" s="32"/>
      <c r="F43" s="32"/>
    </row>
    <row r="44" spans="1:8" s="33" customFormat="1" ht="20.25" x14ac:dyDescent="0.3">
      <c r="D44" s="32"/>
      <c r="E44" s="32"/>
      <c r="F44" s="32"/>
    </row>
    <row r="45" spans="1:8" s="32" customFormat="1" ht="20.25" x14ac:dyDescent="0.3">
      <c r="A45" s="33"/>
      <c r="B45" s="33"/>
      <c r="C45" s="34" t="s">
        <v>8</v>
      </c>
      <c r="D45" s="35">
        <f>D9-D42</f>
        <v>92613.880000000121</v>
      </c>
    </row>
    <row r="48" spans="1:8" s="23" customFormat="1" x14ac:dyDescent="0.35">
      <c r="A48" s="22"/>
      <c r="B48" s="22"/>
      <c r="C48" s="22"/>
    </row>
  </sheetData>
  <mergeCells count="3">
    <mergeCell ref="A5:F5"/>
    <mergeCell ref="A6:F6"/>
    <mergeCell ref="E3:F3"/>
  </mergeCells>
  <pageMargins left="0.9055118110236221" right="0.70866141732283472" top="0.74803149606299213" bottom="0.74803149606299213" header="0.31496062992125984" footer="0.31496062992125984"/>
  <pageSetup paperSize="9" scale="33" fitToHeight="2" orientation="portrait" r:id="rId1"/>
  <rowBreaks count="1" manualBreakCount="1">
    <brk id="2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18.01.2019</vt:lpstr>
      <vt:lpstr>01.03.2019</vt:lpstr>
      <vt:lpstr>01.04.2019</vt:lpstr>
      <vt:lpstr>01.05.2019</vt:lpstr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Римма</dc:creator>
  <cp:lastModifiedBy>Чернядева Татьяна Геннадьевна</cp:lastModifiedBy>
  <cp:lastPrinted>2022-03-29T07:47:42Z</cp:lastPrinted>
  <dcterms:created xsi:type="dcterms:W3CDTF">2018-09-05T02:40:05Z</dcterms:created>
  <dcterms:modified xsi:type="dcterms:W3CDTF">2022-05-24T07:20:11Z</dcterms:modified>
</cp:coreProperties>
</file>