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3250" windowHeight="12435" tabRatio="586"/>
  </bookViews>
  <sheets>
    <sheet name="форма 1" sheetId="1" r:id="rId1"/>
    <sheet name="Форма 2" sheetId="4" r:id="rId2"/>
  </sheets>
  <definedNames>
    <definedName name="_xlnm._FilterDatabase" localSheetId="0" hidden="1">'форма 1'!$A$10:$S$26</definedName>
    <definedName name="_xlnm._FilterDatabase" localSheetId="1" hidden="1">'Форма 2'!$A$8:$K$42</definedName>
    <definedName name="Z_071E1129_87BE_443E_A630_49B570385858_.wvu.FilterData" localSheetId="0" hidden="1">'форма 1'!$A$10:$S$11</definedName>
    <definedName name="Z_2153793A_FA21_4C81_8AE5_3C176D0CDF9C_.wvu.FilterData" localSheetId="0" hidden="1">'форма 1'!$A$10:$S$11</definedName>
    <definedName name="Z_3511D8A4_2A8D_4563_8DF1_C381EEDBF68F_.wvu.FilterData" localSheetId="0" hidden="1">'форма 1'!$A$10:$S$11</definedName>
    <definedName name="Z_3511D8A4_2A8D_4563_8DF1_C381EEDBF68F_.wvu.FilterData" localSheetId="1" hidden="1">'Форма 2'!$A$8:$K$8</definedName>
    <definedName name="Z_3511D8A4_2A8D_4563_8DF1_C381EEDBF68F_.wvu.PrintArea" localSheetId="0" hidden="1">'форма 1'!$A$1:$S$11</definedName>
    <definedName name="Z_3511D8A4_2A8D_4563_8DF1_C381EEDBF68F_.wvu.PrintArea" localSheetId="1" hidden="1">'Форма 2'!$A$3:$K$9</definedName>
    <definedName name="Z_3511D8A4_2A8D_4563_8DF1_C381EEDBF68F_.wvu.PrintTitles" localSheetId="1" hidden="1">'Форма 2'!$8:$8</definedName>
    <definedName name="Z_4A739215_D16A_4EE7_A2DF_5890D7372CF6_.wvu.FilterData" localSheetId="0" hidden="1">'форма 1'!$A$10:$S$11</definedName>
    <definedName name="Z_4A739215_D16A_4EE7_A2DF_5890D7372CF6_.wvu.FilterData" localSheetId="1" hidden="1">'Форма 2'!$A$8:$K$9</definedName>
    <definedName name="Z_4BBD3242_ADF1_41E0_9651_34A11444B844_.wvu.FilterData" localSheetId="0" hidden="1">'форма 1'!$A$10:$S$11</definedName>
    <definedName name="Z_4BBD3242_ADF1_41E0_9651_34A11444B844_.wvu.FilterData" localSheetId="1" hidden="1">'Форма 2'!$A$8:$K$9</definedName>
    <definedName name="Z_513E810E_3E48_4817_A3BD_1F59CB59F4CA_.wvu.FilterData" localSheetId="1" hidden="1">'Форма 2'!$A$8:$K$9</definedName>
    <definedName name="Z_5F42B46C_E737_4DDF_A6B3_D01B97AD9617_.wvu.FilterData" localSheetId="0" hidden="1">'форма 1'!$A$10:$S$11</definedName>
    <definedName name="Z_5F42B46C_E737_4DDF_A6B3_D01B97AD9617_.wvu.FilterData" localSheetId="1" hidden="1">'Форма 2'!$A$8:$K$9</definedName>
    <definedName name="Z_6B855072_AFE4_4509_A179_E4F6A2796966_.wvu.FilterData" localSheetId="1" hidden="1">'Форма 2'!$A$8:$K$9</definedName>
    <definedName name="Z_7B1C413C_CFA4_46EC_80EB_4C481039F7CE_.wvu.FilterData" localSheetId="1" hidden="1">'Форма 2'!$A$8:$K$9</definedName>
    <definedName name="Z_7D125628_27D8_424A_B039_7F6935A9E22F_.wvu.FilterData" localSheetId="0" hidden="1">'форма 1'!$A$10:$S$11</definedName>
    <definedName name="Z_7D125628_27D8_424A_B039_7F6935A9E22F_.wvu.FilterData" localSheetId="1" hidden="1">'Форма 2'!$A$8:$K$9</definedName>
    <definedName name="Z_894246BE_CC98_45CA_9015_348B720E2996_.wvu.FilterData" localSheetId="0" hidden="1">'форма 1'!$A$10:$S$11</definedName>
    <definedName name="Z_9A08A02A_49DA_4249_BF63_47BD16E54DDA_.wvu.FilterData" localSheetId="1" hidden="1">'Форма 2'!$A$8:$K$9</definedName>
    <definedName name="Z_B69FB2D8_BCA5_4AC2_B0C9_F7BAD98AD860_.wvu.FilterData" localSheetId="0" hidden="1">'форма 1'!$A$10:$S$11</definedName>
    <definedName name="Z_B69FB2D8_BCA5_4AC2_B0C9_F7BAD98AD860_.wvu.FilterData" localSheetId="1" hidden="1">'Форма 2'!$A$8:$K$9</definedName>
    <definedName name="Z_BA9FD3DD_4F2C_454E_A268_F4AB041FD291_.wvu.FilterData" localSheetId="1" hidden="1">'Форма 2'!$A$8:$K$9</definedName>
    <definedName name="Z_C9A56928_F6D8_45BD_A377_A02C7A3A4EC3_.wvu.FilterData" localSheetId="0" hidden="1">'форма 1'!$A$10:$S$11</definedName>
    <definedName name="Z_C9A56928_F6D8_45BD_A377_A02C7A3A4EC3_.wvu.FilterData" localSheetId="1" hidden="1">'Форма 2'!$A$8:$K$9</definedName>
    <definedName name="Z_CC3EEC02_30D2_4905_AE21_71EA71520321_.wvu.FilterData" localSheetId="0" hidden="1">'форма 1'!$A$10:$S$11</definedName>
    <definedName name="Z_CC3EEC02_30D2_4905_AE21_71EA71520321_.wvu.FilterData" localSheetId="1" hidden="1">'Форма 2'!$A$8:$K$9</definedName>
    <definedName name="Z_CC3EEC02_30D2_4905_AE21_71EA71520321_.wvu.PrintArea" localSheetId="1" hidden="1">'Форма 2'!$A$3:$K$9</definedName>
    <definedName name="Z_CC3EEC02_30D2_4905_AE21_71EA71520321_.wvu.PrintTitles" localSheetId="1" hidden="1">'Форма 2'!$8:$8</definedName>
    <definedName name="Z_D58D1C63_6768_4CFA_8358_86EE19640CB2_.wvu.FilterData" localSheetId="1" hidden="1">'Форма 2'!$A$8:$K$9</definedName>
    <definedName name="Z_E0198BA7_4C17_4517_AE42_FD3FC28E3706_.wvu.FilterData" localSheetId="0" hidden="1">'форма 1'!$A$10:$S$11</definedName>
    <definedName name="Z_E0198BA7_4C17_4517_AE42_FD3FC28E3706_.wvu.FilterData" localSheetId="1" hidden="1">'Форма 2'!$A$8:$K$9</definedName>
    <definedName name="Z_E4B115D4_BEE0_43CB_9EA7_2190A66EBA3F_.wvu.FilterData" localSheetId="0" hidden="1">'форма 1'!$A$10:$S$11</definedName>
    <definedName name="Z_E4B115D4_BEE0_43CB_9EA7_2190A66EBA3F_.wvu.FilterData" localSheetId="1" hidden="1">'Форма 2'!$A$8:$K$9</definedName>
    <definedName name="Z_F3AFC384_A20B_4171_8881_A61C399C6A68_.wvu.FilterData" localSheetId="1" hidden="1">'Форма 2'!$A$8:$K$9</definedName>
    <definedName name="_xlnm.Print_Titles" localSheetId="0">'форма 1'!$10:$10</definedName>
    <definedName name="_xlnm.Print_Titles" localSheetId="1">'Форма 2'!$8:$8</definedName>
    <definedName name="_xlnm.Print_Area" localSheetId="0">'форма 1'!$A$1:$S$26</definedName>
    <definedName name="_xlnm.Print_Area" localSheetId="1">'Форма 2'!$A$3:$K$51</definedName>
  </definedNames>
  <calcPr calcId="144525" fullPrecision="0"/>
  <customWorkbookViews>
    <customWorkbookView name="Светлана Сергеевна Карпова - Личное представление" guid="{3511D8A4-2A8D-4563-8DF1-C381EEDBF68F}" mergeInterval="0" personalView="1" maximized="1" xWindow="-8" yWindow="-8" windowWidth="1936" windowHeight="1056" activeSheetId="4"/>
    <customWorkbookView name="Сыроватская Татьяна Иннокентьевна - Личное представление" guid="{CC3EEC02-30D2-4905-AE21-71EA71520321}" mergeInterval="0" personalView="1" maximized="1" xWindow="-8" yWindow="-8" windowWidth="1936" windowHeight="1056" activeSheetId="4"/>
    <customWorkbookView name="Алыкова Анна Фаридовна - Личное представление" guid="{114D0552-1D3C-4C9A-AF28-55BD1176DD7C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O17" i="1" l="1"/>
  <c r="M17" i="1"/>
  <c r="L17" i="1"/>
  <c r="K17" i="1"/>
  <c r="I17" i="1"/>
  <c r="H17" i="1"/>
  <c r="G17" i="1"/>
  <c r="D22" i="4" l="1"/>
  <c r="D36" i="4"/>
  <c r="K35" i="4" l="1"/>
  <c r="K34" i="4" s="1"/>
  <c r="Q23" i="1" s="1"/>
  <c r="I34" i="4"/>
  <c r="K31" i="4"/>
  <c r="K30" i="4" s="1"/>
  <c r="Q21" i="1" s="1"/>
  <c r="J31" i="4"/>
  <c r="J30" i="4" s="1"/>
  <c r="I30" i="4"/>
  <c r="J21" i="1" l="1"/>
  <c r="J23" i="1"/>
  <c r="J35" i="4"/>
  <c r="J34" i="4" s="1"/>
  <c r="N23" i="1" l="1"/>
  <c r="P23" i="1"/>
  <c r="N21" i="1"/>
  <c r="P21" i="1"/>
  <c r="K33" i="4"/>
  <c r="K32" i="4" s="1"/>
  <c r="Q22" i="1" s="1"/>
  <c r="J33" i="4"/>
  <c r="J32" i="4" s="1"/>
  <c r="I32" i="4"/>
  <c r="J22" i="1" l="1"/>
  <c r="P22" i="1" s="1"/>
  <c r="N22" i="1" l="1"/>
  <c r="I27" i="4"/>
  <c r="O24" i="1" l="1"/>
  <c r="M24" i="1"/>
  <c r="L24" i="1"/>
  <c r="K24" i="1"/>
  <c r="I24" i="1"/>
  <c r="H24" i="1"/>
  <c r="G24" i="1"/>
  <c r="A26" i="1" l="1"/>
  <c r="K40" i="4"/>
  <c r="A40" i="4"/>
  <c r="K29" i="4"/>
  <c r="Q26" i="1" l="1"/>
  <c r="J42" i="4"/>
  <c r="K28" i="4"/>
  <c r="Q20" i="1" s="1"/>
  <c r="J41" i="4"/>
  <c r="I40" i="4"/>
  <c r="J29" i="4" l="1"/>
  <c r="J28" i="4" s="1"/>
  <c r="I28" i="4"/>
  <c r="J40" i="4"/>
  <c r="J26" i="1"/>
  <c r="J20" i="1" l="1"/>
  <c r="N26" i="1"/>
  <c r="P26" i="1"/>
  <c r="N20" i="1" l="1"/>
  <c r="P20" i="1"/>
  <c r="K37" i="4" l="1"/>
  <c r="A19" i="1"/>
  <c r="A20" i="1" s="1"/>
  <c r="K27" i="4"/>
  <c r="A26" i="4"/>
  <c r="A28" i="4" s="1"/>
  <c r="K23" i="4"/>
  <c r="O12" i="1"/>
  <c r="O11" i="1" s="1"/>
  <c r="M12" i="1"/>
  <c r="M11" i="1" s="1"/>
  <c r="L12" i="1"/>
  <c r="L11" i="1" s="1"/>
  <c r="K12" i="1"/>
  <c r="K11" i="1" s="1"/>
  <c r="I12" i="1"/>
  <c r="I11" i="1" s="1"/>
  <c r="H12" i="1"/>
  <c r="H11" i="1" s="1"/>
  <c r="G12" i="1"/>
  <c r="G11" i="1" s="1"/>
  <c r="D10" i="4"/>
  <c r="D9" i="4" s="1"/>
  <c r="K21" i="4"/>
  <c r="K17" i="4"/>
  <c r="K14" i="4"/>
  <c r="A30" i="4" l="1"/>
  <c r="A32" i="4" s="1"/>
  <c r="A34" i="4" s="1"/>
  <c r="A21" i="1"/>
  <c r="K26" i="4"/>
  <c r="J15" i="4"/>
  <c r="J19" i="4"/>
  <c r="Q14" i="1"/>
  <c r="Q15" i="1"/>
  <c r="Q18" i="1"/>
  <c r="K20" i="4"/>
  <c r="I20" i="4"/>
  <c r="J25" i="4"/>
  <c r="I14" i="4"/>
  <c r="J16" i="4"/>
  <c r="J18" i="4"/>
  <c r="I17" i="4"/>
  <c r="J21" i="4"/>
  <c r="A22" i="1" l="1"/>
  <c r="J14" i="4"/>
  <c r="Q16" i="1"/>
  <c r="J20" i="4"/>
  <c r="J17" i="4"/>
  <c r="J15" i="1"/>
  <c r="J14" i="1"/>
  <c r="J16" i="1"/>
  <c r="A23" i="1" l="1"/>
  <c r="N16" i="1"/>
  <c r="P16" i="1"/>
  <c r="N14" i="1"/>
  <c r="P14" i="1"/>
  <c r="P15" i="1"/>
  <c r="N15" i="1"/>
  <c r="I38" i="4" l="1"/>
  <c r="J39" i="4" l="1"/>
  <c r="J38" i="4"/>
  <c r="I37" i="4"/>
  <c r="I36" i="4" l="1"/>
  <c r="J37" i="4"/>
  <c r="I26" i="4" l="1"/>
  <c r="J27" i="4"/>
  <c r="Q25" i="1"/>
  <c r="K11" i="4"/>
  <c r="J26" i="4" l="1"/>
  <c r="J13" i="4"/>
  <c r="J12" i="4"/>
  <c r="Q13" i="1"/>
  <c r="Q19" i="1"/>
  <c r="J25" i="1"/>
  <c r="N25" i="1" s="1"/>
  <c r="I11" i="4"/>
  <c r="J24" i="1" l="1"/>
  <c r="I10" i="4"/>
  <c r="J11" i="4"/>
  <c r="J13" i="1"/>
  <c r="J19" i="1"/>
  <c r="N19" i="1" s="1"/>
  <c r="N13" i="1" l="1"/>
  <c r="J12" i="1"/>
  <c r="P19" i="1"/>
  <c r="N24" i="1" l="1"/>
  <c r="P25" i="1"/>
  <c r="A13" i="1" l="1"/>
  <c r="A14" i="1" l="1"/>
  <c r="A15" i="1" l="1"/>
  <c r="A16" i="1" l="1"/>
  <c r="A11" i="4"/>
  <c r="A14" i="4" s="1"/>
  <c r="A17" i="4" s="1"/>
  <c r="A20" i="4" s="1"/>
  <c r="P13" i="1" l="1"/>
  <c r="N12" i="1" l="1"/>
  <c r="J24" i="4" l="1"/>
  <c r="I23" i="4"/>
  <c r="I22" i="4" l="1"/>
  <c r="J18" i="1"/>
  <c r="J23" i="4"/>
  <c r="J17" i="1" l="1"/>
  <c r="I9" i="4"/>
  <c r="N18" i="1"/>
  <c r="N17" i="1" s="1"/>
  <c r="P18" i="1"/>
  <c r="J11" i="1" l="1"/>
  <c r="N11" i="1"/>
</calcChain>
</file>

<file path=xl/sharedStrings.xml><?xml version="1.0" encoding="utf-8"?>
<sst xmlns="http://schemas.openxmlformats.org/spreadsheetml/2006/main" count="201" uniqueCount="80">
  <si>
    <t>№ п/п</t>
  </si>
  <si>
    <t>Адрес МКД</t>
  </si>
  <si>
    <t>Количество этажей</t>
  </si>
  <si>
    <t>Общая площадь МКД, всего</t>
  </si>
  <si>
    <t>Стоимость капитального ремонта</t>
  </si>
  <si>
    <t>Плановая дата завершения работ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</si>
  <si>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</si>
  <si>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</si>
  <si>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</si>
  <si>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кв. м</t>
  </si>
  <si>
    <t>чел.</t>
  </si>
  <si>
    <t>руб.</t>
  </si>
  <si>
    <t>руб./кв. м</t>
  </si>
  <si>
    <t>Х</t>
  </si>
  <si>
    <t>всего</t>
  </si>
  <si>
    <t>в том числе</t>
  </si>
  <si>
    <t>Примечание:</t>
  </si>
  <si>
    <t>Количество жителей, зарегистрированных в МКД на дату утверждения краткосрочного плана</t>
  </si>
  <si>
    <t>Площадь помещений МКД, кв. м</t>
  </si>
  <si>
    <t>Вид элемента строительных конструкций, оборудования, инженерных систем</t>
  </si>
  <si>
    <t xml:space="preserve">Вид работы (услуги) по капитальному ремонту </t>
  </si>
  <si>
    <t>Стоимость работы (услуги), руб.</t>
  </si>
  <si>
    <t>Удельная стоимость работы (услуги), руб./кв. м</t>
  </si>
  <si>
    <t>Предельная стоимость работы (услуги), руб./кв. м</t>
  </si>
  <si>
    <t>№
п/п</t>
  </si>
  <si>
    <t>за счет средств собственников 
помещений в МКД</t>
  </si>
  <si>
    <t>за счет других не запрещенных законом источников</t>
  </si>
  <si>
    <t>Код МКД</t>
  </si>
  <si>
    <t xml:space="preserve">Итого по Шегарскому району </t>
  </si>
  <si>
    <t>Итого по Шегарскому району</t>
  </si>
  <si>
    <t>Год ввода в эксплуатацию</t>
  </si>
  <si>
    <t>Площадь помещений в МКД</t>
  </si>
  <si>
    <t>Способ формирования фонда капитального ремонта многоквартирного дома &lt;3&gt;</t>
  </si>
  <si>
    <t>Материал стен &lt;4&gt;</t>
  </si>
  <si>
    <t xml:space="preserve">&lt;1&gt; </t>
  </si>
  <si>
    <t>&lt;2&gt;</t>
  </si>
  <si>
    <t>выбирается из списка: ПСД, СМР – разработка проектно-сметной документации, включая проведение проверки достоверности определения сметной стоимости и выполнение работ по капитальному ремонту и осуществлению строительного контроля; ПСД, СМР (н) – разработка проектно-сметной документации, включая проведение проверки достоверности определения сметной стоимости и начало работ по капитальному ремонту; СМР (з) – завершение работ по капитальному ремонту и осуществление строительного контроля; ПСД – разработка проектно-сметной документации, включая проведение проверки достоверности определения сметной стоимости; СМР – выполнение работ по капитальному ремонту и осуществление строительного контроля;</t>
  </si>
  <si>
    <t>&lt;3&gt;</t>
  </si>
  <si>
    <t xml:space="preserve">&lt;4&gt; </t>
  </si>
  <si>
    <t>выбирается из списка: К - кирпичные, П - панельные, Д - деревянные, Пр - прочие.</t>
  </si>
  <si>
    <t>выбирается из списка: 1 - счет регионального оператора; 2 - специальный счет, владельцем которого является региональный оператор; 3 - специальный счет, владельцем которого является управляющая компания; 4 - специальный счет, владельцем которого является товарищество собственников жилья; 5 - специальный счет, владельцем которого является жилищный кооператив; 6 - специальный счет, владельцем которого является лицо, не указанное в кодах 2 – 5;</t>
  </si>
  <si>
    <t>П</t>
  </si>
  <si>
    <t>крыша</t>
  </si>
  <si>
    <t>Итого</t>
  </si>
  <si>
    <t>ремонт</t>
  </si>
  <si>
    <t>К</t>
  </si>
  <si>
    <t>строительный контроль</t>
  </si>
  <si>
    <t>ПСД</t>
  </si>
  <si>
    <t>Д</t>
  </si>
  <si>
    <t>разработка проектной документации, включая проведение проверки достоверности определения сметной стоимости (ремонт)</t>
  </si>
  <si>
    <t>Вид элемента строительных конструкций, оборудования, инженерных систем &lt;1&gt;</t>
  </si>
  <si>
    <t>Вид работы (услуги) по капитальному ремонту &lt;2&gt;</t>
  </si>
  <si>
    <t>Удельная стоимость капитального ремонта 1 кв. м общей площади помещений МКД</t>
  </si>
  <si>
    <t>Предельная стоимость капитального ремонта 1 кв. м общей площади помещений МКД</t>
  </si>
  <si>
    <t>МКД - многоквартирный дом;</t>
  </si>
  <si>
    <t>п. Победа, территория ОГСУ "дом интернат для престарелых и инвалидов, "Лесная дача", стр. 3</t>
  </si>
  <si>
    <t>Фонд - государственная корпорация - Фонд содействия реформированию жилищно-коммунального хозяйства.</t>
  </si>
  <si>
    <t>с. Каргала, ул. Юбилейная, д. 7</t>
  </si>
  <si>
    <t>с. Каргала, ул. Юбилейная, д. 10</t>
  </si>
  <si>
    <t>2020 год</t>
  </si>
  <si>
    <t>2021 год</t>
  </si>
  <si>
    <t>2022 год</t>
  </si>
  <si>
    <t>с. Мельниково, ул. Коммунистическая, д. 11</t>
  </si>
  <si>
    <t>с. Мельниково, ул. Коммунистическая, д. 21</t>
  </si>
  <si>
    <t xml:space="preserve">СМР </t>
  </si>
  <si>
    <t>разработка проектной документации, включая проведение проверки достоверности определения сметной стоимости (переустройство невентилируемой крыши на вентилируемую крышу)</t>
  </si>
  <si>
    <t>с. Мельниково, ул. Свердлова, д. 62</t>
  </si>
  <si>
    <t>с. Мельниково, ул. Свердлова, д.62</t>
  </si>
  <si>
    <t>с. Мельниково, ул. Титова, д. 8</t>
  </si>
  <si>
    <t>с. Мельниково, ул. Чапаева, д. 21</t>
  </si>
  <si>
    <t>с. Мельниково, ул. Школьная, д. 7</t>
  </si>
  <si>
    <t>2. Перечень работ и услуг по капитальному ремонту общего имущества в многоквартирных домах, включенных в Краткосрочный план реализации в 2020 - 2022 гг. Региональной программы капитального ремонта общего имущества в многоквартирных домах</t>
  </si>
  <si>
    <t>Краткосрочный план реализации в 2020 - 2022 гг. Региональной программы капитального ремонта общего имущества в многоквартирных домах</t>
  </si>
  <si>
    <t>1. Перечень многоквартирных домов, включенных в Краткосрочный план реализации в 2020 - 2022 гг. Региональной программы капитального ремонта общего имущества в многоквартирных домах</t>
  </si>
  <si>
    <t>выбирается из списка: ЭС - ремонт внутридомовых инженерных систем электроснабжения; ГС - ремонт внутридомовых инженерных систем газоснабжения; ТС - ремонт внутридомовых инженерных систем теплоснабжения; ВО - ремонт внутридомовых инженерных систем водоотведения; ЛО - ремонт или замена лифтового оборудования, признанного непригодным для эксплуатации, ремонт лифтовых шахт; К - ремонт крыш/переустройство невентилируемой крыши на вентилируемую крышу/устройство выходов на кровлю; ПП - ремонт подвальных помещений, относящихся к общему имуществу в многоквартирных домах; РУФ - утепление и (или) ремонт фасадов; Ф - ремонт фундаментов; ГВС - ремонт внутридомовых инженерных систем горячего водоснабжения; ХВС - ремонт внутридомовых инженерных систем холодного водоснабжения; ПУ, УУ - установка коллективных (общедомовых) приборов учета потребления ресурсов необходимых для предоставления коммунальных услуг, и (или) узлов управления и регулирования потребления этих ресурсов (тепловой энергии, горячей и холодной воды, газа); НОК - ремонт и усиление несущих и ограждающих ненесущих конструкций, не отнесенные в соответствии с законодательством о градостроительной деятельности к реконструкции объектов капитального строительства; НОКр – замена и (или) восстановление несущих строительных конструкций многоквартирного дома и (или) инженерных сетей многоквартирного дома, отнесенные в соответствии с законодательством о градостроительной деятельности к реконструкции объектов капитального строительства; П – устройство, ремонт пандусов и иные работы по приспособлению общего имущества в многоквартирном доме в целях обеспечения его доступности для инвалидов и других маломобильных групп населения;</t>
  </si>
  <si>
    <t>Глава Шегарского района                  ________________________ А.К. Михкельсон</t>
  </si>
  <si>
    <t xml:space="preserve">к постановлению Администрации Шегарского района от 14.01.2019 г. №7                                                                                                                                                                                                                                                                        ( в нов. редакции)                                               Утверждаю:                                                        </t>
  </si>
  <si>
    <t xml:space="preserve">к постановлению Администрации Шегарского района от 14.01.2019 г. №7                                                                                                                                                                                                                                                                   ( в нов. редакции)                                               Утверждаю:          </t>
  </si>
  <si>
    <t xml:space="preserve">Приложение № 2
к постановлению Администрации Шегарского района
от 04.03.2022№ 287   </t>
  </si>
  <si>
    <t xml:space="preserve">Приложение № 1
к постановлению Администрации Шегарского района
от 04.03.2022№ 287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</si>
</sst>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0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2"/>
      <color indexed="8"/>
      <name val="PT Astra Serif"/>
      <family val="1"/>
      <charset val="204"/>
    </font>
    <font>
      <sz val="12"/>
      <color rgb="FF000000"/>
      <name val="PT Astra Serif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149">
    <xf numFmtId="0" fontId="0" fillId="0" borderId="0" xfId="0"/>
    <xf numFmtId="4" fontId="1" fillId="0" borderId="1" xfId="0" applyNumberFormat="1" applyFont="1" applyFill="1" applyBorder="1" applyAlignment="1">
      <alignment horizont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/>
    <xf numFmtId="0" fontId="3" fillId="0" borderId="0" xfId="0" applyFont="1" applyFill="1" applyAlignment="1">
      <alignment wrapText="1"/>
    </xf>
    <xf numFmtId="4" fontId="3" fillId="0" borderId="0" xfId="0" applyNumberFormat="1" applyFont="1" applyFill="1"/>
    <xf numFmtId="4" fontId="3" fillId="0" borderId="1" xfId="0" applyNumberFormat="1" applyFont="1" applyFill="1" applyBorder="1" applyAlignment="1">
      <alignment horizontal="center" vertical="center" textRotation="90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top"/>
    </xf>
    <xf numFmtId="1" fontId="3" fillId="0" borderId="1" xfId="0" applyNumberFormat="1" applyFont="1" applyFill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 applyProtection="1">
      <alignment horizontal="center" vertical="top" wrapText="1"/>
      <protection locked="0"/>
    </xf>
    <xf numFmtId="0" fontId="3" fillId="0" borderId="1" xfId="0" applyFont="1" applyFill="1" applyBorder="1" applyAlignment="1" applyProtection="1">
      <alignment horizontal="left" vertical="top" wrapText="1"/>
      <protection locked="0"/>
    </xf>
    <xf numFmtId="0" fontId="3" fillId="0" borderId="1" xfId="0" applyFont="1" applyFill="1" applyBorder="1" applyAlignment="1" applyProtection="1">
      <alignment horizontal="center" vertical="top"/>
      <protection locked="0"/>
    </xf>
    <xf numFmtId="4" fontId="3" fillId="0" borderId="1" xfId="0" applyNumberFormat="1" applyFont="1" applyFill="1" applyBorder="1" applyAlignment="1" applyProtection="1">
      <alignment horizontal="center" vertical="top"/>
      <protection locked="0"/>
    </xf>
    <xf numFmtId="3" fontId="3" fillId="0" borderId="1" xfId="0" applyNumberFormat="1" applyFont="1" applyFill="1" applyBorder="1" applyAlignment="1" applyProtection="1">
      <alignment horizontal="center" vertical="top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1" xfId="0" quotePrefix="1" applyNumberFormat="1" applyFont="1" applyFill="1" applyBorder="1" applyAlignment="1">
      <alignment horizontal="center" vertical="top"/>
    </xf>
    <xf numFmtId="1" fontId="3" fillId="0" borderId="0" xfId="0" applyNumberFormat="1" applyFont="1" applyFill="1" applyAlignment="1">
      <alignment horizontal="center" vertical="center"/>
    </xf>
    <xf numFmtId="1" fontId="3" fillId="0" borderId="0" xfId="0" applyNumberFormat="1" applyFont="1" applyFill="1" applyAlignment="1">
      <alignment horizontal="center" wrapText="1"/>
    </xf>
    <xf numFmtId="4" fontId="3" fillId="0" borderId="0" xfId="0" applyNumberFormat="1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4" fillId="0" borderId="0" xfId="0" applyFont="1" applyFill="1"/>
    <xf numFmtId="0" fontId="5" fillId="0" borderId="1" xfId="0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/>
    </xf>
    <xf numFmtId="1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4" fontId="5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 applyProtection="1">
      <alignment vertical="center"/>
      <protection locked="0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" fontId="4" fillId="0" borderId="0" xfId="0" applyNumberFormat="1" applyFont="1" applyFill="1" applyAlignment="1">
      <alignment horizontal="left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top"/>
    </xf>
    <xf numFmtId="0" fontId="4" fillId="0" borderId="0" xfId="0" applyFont="1" applyFill="1" applyBorder="1"/>
    <xf numFmtId="0" fontId="4" fillId="0" borderId="0" xfId="0" applyFont="1" applyFill="1" applyAlignment="1">
      <alignment horizontal="left" vertical="center"/>
    </xf>
    <xf numFmtId="1" fontId="4" fillId="0" borderId="0" xfId="0" applyNumberFormat="1" applyFont="1" applyFill="1"/>
    <xf numFmtId="0" fontId="1" fillId="0" borderId="3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0" fillId="0" borderId="0" xfId="0" applyFill="1"/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/>
    </xf>
    <xf numFmtId="4" fontId="9" fillId="0" borderId="1" xfId="0" applyNumberFormat="1" applyFont="1" applyFill="1" applyBorder="1" applyAlignment="1">
      <alignment horizontal="center" wrapText="1"/>
    </xf>
    <xf numFmtId="0" fontId="8" fillId="0" borderId="5" xfId="0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horizontal="center" vertical="top"/>
      <protection locked="0"/>
    </xf>
    <xf numFmtId="0" fontId="3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 applyProtection="1">
      <alignment horizontal="center" vertical="center"/>
      <protection locked="0"/>
    </xf>
    <xf numFmtId="1" fontId="8" fillId="0" borderId="1" xfId="0" quotePrefix="1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6" xfId="0" applyFont="1" applyFill="1" applyBorder="1" applyAlignment="1" applyProtection="1">
      <alignment horizontal="left" vertical="top" wrapText="1"/>
      <protection locked="0"/>
    </xf>
    <xf numFmtId="4" fontId="8" fillId="0" borderId="1" xfId="0" applyNumberFormat="1" applyFont="1" applyFill="1" applyBorder="1" applyAlignment="1" applyProtection="1">
      <alignment horizontal="center" vertical="center"/>
      <protection locked="0"/>
    </xf>
    <xf numFmtId="3" fontId="8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 applyProtection="1">
      <alignment horizontal="left" vertical="top" wrapText="1"/>
      <protection locked="0"/>
    </xf>
    <xf numFmtId="0" fontId="1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0" applyFont="1" applyFill="1"/>
    <xf numFmtId="3" fontId="3" fillId="0" borderId="0" xfId="0" applyNumberFormat="1" applyFont="1" applyFill="1" applyAlignment="1">
      <alignment horizontal="center"/>
    </xf>
    <xf numFmtId="3" fontId="3" fillId="0" borderId="1" xfId="0" quotePrefix="1" applyNumberFormat="1" applyFont="1" applyFill="1" applyBorder="1" applyAlignment="1">
      <alignment horizontal="center" vertical="top"/>
    </xf>
    <xf numFmtId="0" fontId="3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Border="1" applyAlignment="1">
      <alignment horizontal="center" vertical="top" wrapText="1"/>
    </xf>
    <xf numFmtId="1" fontId="3" fillId="0" borderId="3" xfId="0" applyNumberFormat="1" applyFont="1" applyFill="1" applyBorder="1" applyAlignment="1">
      <alignment horizontal="center" vertical="center" wrapText="1"/>
    </xf>
    <xf numFmtId="1" fontId="3" fillId="0" borderId="7" xfId="0" applyNumberFormat="1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left" vertical="top"/>
    </xf>
    <xf numFmtId="3" fontId="3" fillId="0" borderId="3" xfId="0" applyNumberFormat="1" applyFont="1" applyFill="1" applyBorder="1" applyAlignment="1">
      <alignment horizontal="center" vertical="center" textRotation="90" wrapText="1"/>
    </xf>
    <xf numFmtId="3" fontId="3" fillId="0" borderId="7" xfId="0" applyNumberFormat="1" applyFont="1" applyFill="1" applyBorder="1" applyAlignment="1">
      <alignment horizontal="center" vertical="center" textRotation="90" wrapText="1"/>
    </xf>
    <xf numFmtId="3" fontId="3" fillId="0" borderId="2" xfId="0" applyNumberFormat="1" applyFont="1" applyFill="1" applyBorder="1" applyAlignment="1">
      <alignment horizontal="center" vertical="center" textRotation="90" wrapText="1"/>
    </xf>
    <xf numFmtId="4" fontId="3" fillId="0" borderId="8" xfId="0" applyNumberFormat="1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center" vertical="center" textRotation="90" wrapText="1"/>
    </xf>
    <xf numFmtId="4" fontId="3" fillId="0" borderId="7" xfId="0" applyNumberFormat="1" applyFont="1" applyFill="1" applyBorder="1" applyAlignment="1">
      <alignment horizontal="center" vertical="center" textRotation="90" wrapText="1"/>
    </xf>
    <xf numFmtId="4" fontId="3" fillId="0" borderId="2" xfId="0" applyNumberFormat="1" applyFont="1" applyFill="1" applyBorder="1" applyAlignment="1">
      <alignment horizontal="center" vertical="center" textRotation="90" wrapText="1"/>
    </xf>
    <xf numFmtId="1" fontId="3" fillId="0" borderId="3" xfId="0" applyNumberFormat="1" applyFont="1" applyFill="1" applyBorder="1" applyAlignment="1">
      <alignment horizontal="center" vertical="center" textRotation="90" wrapText="1"/>
    </xf>
    <xf numFmtId="1" fontId="3" fillId="0" borderId="7" xfId="0" applyNumberFormat="1" applyFont="1" applyFill="1" applyBorder="1" applyAlignment="1">
      <alignment horizontal="center" vertical="center" textRotation="90" wrapText="1"/>
    </xf>
    <xf numFmtId="1" fontId="3" fillId="0" borderId="2" xfId="0" applyNumberFormat="1" applyFont="1" applyFill="1" applyBorder="1" applyAlignment="1">
      <alignment horizontal="center" vertical="center" textRotation="90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left" vertical="top" wrapText="1"/>
      <protection locked="0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6" fillId="0" borderId="0" xfId="0" applyFont="1" applyFill="1" applyBorder="1" applyAlignment="1">
      <alignment horizontal="justify" vertical="top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justify" vertical="center" wrapText="1"/>
    </xf>
    <xf numFmtId="0" fontId="6" fillId="0" borderId="0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4" fontId="5" fillId="0" borderId="7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3" fontId="5" fillId="0" borderId="7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3" fontId="1" fillId="0" borderId="7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5" fillId="0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6"/>
  <sheetViews>
    <sheetView tabSelected="1" view="pageBreakPreview" zoomScale="75" zoomScaleNormal="85" zoomScaleSheetLayoutView="75" workbookViewId="0">
      <pane xSplit="3" ySplit="10" topLeftCell="D11" activePane="bottomRight" state="frozen"/>
      <selection pane="topRight" activeCell="D1" sqref="D1"/>
      <selection pane="bottomLeft" activeCell="A9" sqref="A9"/>
      <selection pane="bottomRight" activeCell="O3" sqref="O3:R3"/>
    </sheetView>
  </sheetViews>
  <sheetFormatPr defaultColWidth="9.140625" defaultRowHeight="15.75"/>
  <cols>
    <col min="1" max="1" width="9.42578125" style="20" customWidth="1"/>
    <col min="2" max="2" width="9.5703125" style="20" customWidth="1"/>
    <col min="3" max="3" width="52" style="5" customWidth="1"/>
    <col min="4" max="4" width="11.5703125" style="21" customWidth="1"/>
    <col min="5" max="5" width="15.140625" style="22" customWidth="1"/>
    <col min="6" max="6" width="13.42578125" style="22" customWidth="1"/>
    <col min="7" max="7" width="13.5703125" style="22" customWidth="1"/>
    <col min="8" max="8" width="15.85546875" style="22" customWidth="1"/>
    <col min="9" max="9" width="11.42578125" style="23" customWidth="1"/>
    <col min="10" max="10" width="19.28515625" style="22" customWidth="1"/>
    <col min="11" max="11" width="10.28515625" style="22" customWidth="1"/>
    <col min="12" max="12" width="12.85546875" style="22" customWidth="1"/>
    <col min="13" max="13" width="10.85546875" style="22" customWidth="1"/>
    <col min="14" max="14" width="17.85546875" style="22" customWidth="1"/>
    <col min="15" max="15" width="16.5703125" style="22" customWidth="1"/>
    <col min="16" max="16" width="13.7109375" style="22" customWidth="1"/>
    <col min="17" max="17" width="12.5703125" style="22" customWidth="1"/>
    <col min="18" max="18" width="8.85546875" style="22" customWidth="1"/>
    <col min="19" max="19" width="8.42578125" style="78" customWidth="1"/>
    <col min="20" max="98" width="12.85546875" style="5" bestFit="1" customWidth="1"/>
    <col min="99" max="99" width="13.42578125" style="5" bestFit="1" customWidth="1"/>
    <col min="100" max="16384" width="9.140625" style="5"/>
  </cols>
  <sheetData>
    <row r="1" spans="1:19" s="77" customFormat="1" ht="66" customHeight="1">
      <c r="A1" s="2"/>
      <c r="B1" s="2"/>
      <c r="C1" s="3"/>
      <c r="D1" s="4"/>
      <c r="E1" s="3"/>
      <c r="F1" s="3"/>
      <c r="G1" s="3"/>
      <c r="H1" s="3"/>
      <c r="I1" s="3"/>
      <c r="J1" s="3"/>
      <c r="K1" s="3"/>
      <c r="L1" s="3"/>
      <c r="M1" s="3"/>
      <c r="N1" s="3"/>
      <c r="O1" s="82" t="s">
        <v>79</v>
      </c>
      <c r="P1" s="82"/>
      <c r="Q1" s="82"/>
      <c r="R1" s="82"/>
      <c r="S1" s="82"/>
    </row>
    <row r="2" spans="1:19" s="77" customFormat="1" ht="67.900000000000006" customHeight="1">
      <c r="A2" s="2"/>
      <c r="B2" s="2"/>
      <c r="C2" s="3"/>
      <c r="D2" s="4"/>
      <c r="E2" s="3"/>
      <c r="F2" s="3"/>
      <c r="G2" s="3"/>
      <c r="H2" s="3"/>
      <c r="I2" s="3"/>
      <c r="J2" s="3"/>
      <c r="K2" s="3"/>
      <c r="L2" s="3"/>
      <c r="M2" s="3"/>
      <c r="N2" s="3"/>
      <c r="O2" s="82" t="s">
        <v>76</v>
      </c>
      <c r="P2" s="105"/>
      <c r="Q2" s="105"/>
      <c r="R2" s="105"/>
      <c r="S2" s="80"/>
    </row>
    <row r="3" spans="1:19" s="77" customFormat="1" ht="40.9" customHeight="1">
      <c r="A3" s="2"/>
      <c r="B3" s="2"/>
      <c r="C3" s="3"/>
      <c r="D3" s="4"/>
      <c r="E3" s="3"/>
      <c r="F3" s="3"/>
      <c r="G3" s="3"/>
      <c r="H3" s="3"/>
      <c r="I3" s="3"/>
      <c r="J3" s="3"/>
      <c r="K3" s="3"/>
      <c r="L3" s="3"/>
      <c r="M3" s="3"/>
      <c r="N3" s="3"/>
      <c r="O3" s="82" t="s">
        <v>75</v>
      </c>
      <c r="P3" s="105"/>
      <c r="Q3" s="105"/>
      <c r="R3" s="105"/>
      <c r="S3" s="80"/>
    </row>
    <row r="4" spans="1:19" s="77" customFormat="1">
      <c r="A4" s="83" t="s">
        <v>72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</row>
    <row r="5" spans="1:19">
      <c r="A5" s="91" t="s">
        <v>73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</row>
    <row r="6" spans="1:19">
      <c r="A6" s="84" t="s">
        <v>0</v>
      </c>
      <c r="B6" s="95" t="s">
        <v>27</v>
      </c>
      <c r="C6" s="98" t="s">
        <v>1</v>
      </c>
      <c r="D6" s="92" t="s">
        <v>30</v>
      </c>
      <c r="E6" s="92" t="s">
        <v>50</v>
      </c>
      <c r="F6" s="92" t="s">
        <v>51</v>
      </c>
      <c r="G6" s="92" t="s">
        <v>3</v>
      </c>
      <c r="H6" s="92" t="s">
        <v>31</v>
      </c>
      <c r="I6" s="95" t="s">
        <v>17</v>
      </c>
      <c r="J6" s="102" t="s">
        <v>4</v>
      </c>
      <c r="K6" s="103"/>
      <c r="L6" s="103"/>
      <c r="M6" s="103"/>
      <c r="N6" s="103"/>
      <c r="O6" s="104"/>
      <c r="P6" s="92" t="s">
        <v>52</v>
      </c>
      <c r="Q6" s="92" t="s">
        <v>53</v>
      </c>
      <c r="R6" s="92" t="s">
        <v>5</v>
      </c>
      <c r="S6" s="88" t="s">
        <v>32</v>
      </c>
    </row>
    <row r="7" spans="1:19">
      <c r="A7" s="85"/>
      <c r="B7" s="96"/>
      <c r="C7" s="99"/>
      <c r="D7" s="93"/>
      <c r="E7" s="93"/>
      <c r="F7" s="93"/>
      <c r="G7" s="93"/>
      <c r="H7" s="93"/>
      <c r="I7" s="96"/>
      <c r="J7" s="92" t="s">
        <v>14</v>
      </c>
      <c r="K7" s="102" t="s">
        <v>15</v>
      </c>
      <c r="L7" s="103"/>
      <c r="M7" s="103"/>
      <c r="N7" s="103"/>
      <c r="O7" s="104"/>
      <c r="P7" s="93"/>
      <c r="Q7" s="93"/>
      <c r="R7" s="93"/>
      <c r="S7" s="89"/>
    </row>
    <row r="8" spans="1:19" ht="98.25">
      <c r="A8" s="85"/>
      <c r="B8" s="96"/>
      <c r="C8" s="99"/>
      <c r="D8" s="93"/>
      <c r="E8" s="93"/>
      <c r="F8" s="93"/>
      <c r="G8" s="94"/>
      <c r="H8" s="94"/>
      <c r="I8" s="97"/>
      <c r="J8" s="94"/>
      <c r="K8" s="6" t="s">
        <v>6</v>
      </c>
      <c r="L8" s="6" t="s">
        <v>7</v>
      </c>
      <c r="M8" s="6" t="s">
        <v>8</v>
      </c>
      <c r="N8" s="6" t="s">
        <v>25</v>
      </c>
      <c r="O8" s="6" t="s">
        <v>26</v>
      </c>
      <c r="P8" s="94"/>
      <c r="Q8" s="94"/>
      <c r="R8" s="93"/>
      <c r="S8" s="89"/>
    </row>
    <row r="9" spans="1:19" ht="30.75" customHeight="1">
      <c r="A9" s="86"/>
      <c r="B9" s="97"/>
      <c r="C9" s="100"/>
      <c r="D9" s="94"/>
      <c r="E9" s="94"/>
      <c r="F9" s="94"/>
      <c r="G9" s="75" t="s">
        <v>9</v>
      </c>
      <c r="H9" s="75" t="s">
        <v>9</v>
      </c>
      <c r="I9" s="7" t="s">
        <v>10</v>
      </c>
      <c r="J9" s="75" t="s">
        <v>11</v>
      </c>
      <c r="K9" s="75" t="s">
        <v>11</v>
      </c>
      <c r="L9" s="75" t="s">
        <v>11</v>
      </c>
      <c r="M9" s="75" t="s">
        <v>11</v>
      </c>
      <c r="N9" s="75" t="s">
        <v>11</v>
      </c>
      <c r="O9" s="75" t="s">
        <v>11</v>
      </c>
      <c r="P9" s="75" t="s">
        <v>12</v>
      </c>
      <c r="Q9" s="75" t="s">
        <v>12</v>
      </c>
      <c r="R9" s="94"/>
      <c r="S9" s="90"/>
    </row>
    <row r="10" spans="1:19">
      <c r="A10" s="8">
        <v>1</v>
      </c>
      <c r="B10" s="8">
        <v>2</v>
      </c>
      <c r="C10" s="8">
        <v>3</v>
      </c>
      <c r="D10" s="7">
        <v>4</v>
      </c>
      <c r="E10" s="8">
        <v>5</v>
      </c>
      <c r="F10" s="8">
        <v>6</v>
      </c>
      <c r="G10" s="8">
        <v>7</v>
      </c>
      <c r="H10" s="8">
        <v>8</v>
      </c>
      <c r="I10" s="8">
        <v>9</v>
      </c>
      <c r="J10" s="8">
        <v>10</v>
      </c>
      <c r="K10" s="8">
        <v>11</v>
      </c>
      <c r="L10" s="8">
        <v>12</v>
      </c>
      <c r="M10" s="8">
        <v>13</v>
      </c>
      <c r="N10" s="8">
        <v>14</v>
      </c>
      <c r="O10" s="8">
        <v>15</v>
      </c>
      <c r="P10" s="8">
        <v>16</v>
      </c>
      <c r="Q10" s="8">
        <v>17</v>
      </c>
      <c r="R10" s="8">
        <v>18</v>
      </c>
      <c r="S10" s="8">
        <v>19</v>
      </c>
    </row>
    <row r="11" spans="1:19" ht="15.75" customHeight="1">
      <c r="A11" s="101" t="s">
        <v>29</v>
      </c>
      <c r="B11" s="101"/>
      <c r="C11" s="101"/>
      <c r="D11" s="10" t="s">
        <v>13</v>
      </c>
      <c r="E11" s="9" t="s">
        <v>13</v>
      </c>
      <c r="F11" s="9" t="s">
        <v>13</v>
      </c>
      <c r="G11" s="9">
        <f>G12+G17+G24</f>
        <v>12481.36</v>
      </c>
      <c r="H11" s="9">
        <f t="shared" ref="H11:O11" si="0">H12+H17+H24</f>
        <v>11314.4</v>
      </c>
      <c r="I11" s="11">
        <f t="shared" si="0"/>
        <v>448</v>
      </c>
      <c r="J11" s="9">
        <f t="shared" si="0"/>
        <v>30719308.800000001</v>
      </c>
      <c r="K11" s="9">
        <f t="shared" si="0"/>
        <v>0</v>
      </c>
      <c r="L11" s="9">
        <f t="shared" si="0"/>
        <v>0</v>
      </c>
      <c r="M11" s="9">
        <f t="shared" si="0"/>
        <v>0</v>
      </c>
      <c r="N11" s="9">
        <f t="shared" si="0"/>
        <v>30200324.600000001</v>
      </c>
      <c r="O11" s="9">
        <f t="shared" si="0"/>
        <v>518984.2</v>
      </c>
      <c r="P11" s="9" t="s">
        <v>13</v>
      </c>
      <c r="Q11" s="9" t="s">
        <v>13</v>
      </c>
      <c r="R11" s="9" t="s">
        <v>13</v>
      </c>
      <c r="S11" s="11" t="s">
        <v>13</v>
      </c>
    </row>
    <row r="12" spans="1:19" s="77" customFormat="1" ht="15.75" customHeight="1">
      <c r="A12" s="87" t="s">
        <v>59</v>
      </c>
      <c r="B12" s="87"/>
      <c r="C12" s="87"/>
      <c r="D12" s="10" t="s">
        <v>13</v>
      </c>
      <c r="E12" s="9" t="s">
        <v>13</v>
      </c>
      <c r="F12" s="9" t="s">
        <v>13</v>
      </c>
      <c r="G12" s="9">
        <f>SUM(G13:G16)</f>
        <v>3261.7</v>
      </c>
      <c r="H12" s="9">
        <f t="shared" ref="H12:O12" si="1">SUM(H13:H16)</f>
        <v>2966.5</v>
      </c>
      <c r="I12" s="11">
        <f t="shared" si="1"/>
        <v>117</v>
      </c>
      <c r="J12" s="9">
        <f t="shared" si="1"/>
        <v>10698159.960000001</v>
      </c>
      <c r="K12" s="9">
        <f t="shared" si="1"/>
        <v>0</v>
      </c>
      <c r="L12" s="9">
        <f t="shared" si="1"/>
        <v>0</v>
      </c>
      <c r="M12" s="9">
        <f t="shared" si="1"/>
        <v>0</v>
      </c>
      <c r="N12" s="9">
        <f t="shared" si="1"/>
        <v>10430929.140000001</v>
      </c>
      <c r="O12" s="9">
        <f t="shared" si="1"/>
        <v>267230.82</v>
      </c>
      <c r="P12" s="9" t="s">
        <v>13</v>
      </c>
      <c r="Q12" s="9" t="s">
        <v>13</v>
      </c>
      <c r="R12" s="9" t="s">
        <v>13</v>
      </c>
      <c r="S12" s="11" t="s">
        <v>13</v>
      </c>
    </row>
    <row r="13" spans="1:19" s="77" customFormat="1" ht="31.5">
      <c r="A13" s="15">
        <f>1</f>
        <v>1</v>
      </c>
      <c r="B13" s="18">
        <v>7247</v>
      </c>
      <c r="C13" s="14" t="s">
        <v>55</v>
      </c>
      <c r="D13" s="13">
        <v>1971</v>
      </c>
      <c r="E13" s="13" t="s">
        <v>45</v>
      </c>
      <c r="F13" s="13" t="s">
        <v>64</v>
      </c>
      <c r="G13" s="16">
        <v>1370.7</v>
      </c>
      <c r="H13" s="9">
        <v>1275.3</v>
      </c>
      <c r="I13" s="17">
        <v>52</v>
      </c>
      <c r="J13" s="9">
        <f>'Форма 2'!I11</f>
        <v>4358223.92</v>
      </c>
      <c r="K13" s="9">
        <v>0</v>
      </c>
      <c r="L13" s="9">
        <v>0</v>
      </c>
      <c r="M13" s="9">
        <v>0</v>
      </c>
      <c r="N13" s="9">
        <f>J13-K13-L13-M13-O13</f>
        <v>4251128.62</v>
      </c>
      <c r="O13" s="16">
        <v>107095.3</v>
      </c>
      <c r="P13" s="9">
        <f>J13/H13</f>
        <v>3417.41</v>
      </c>
      <c r="Q13" s="9">
        <f>'Форма 2'!K11</f>
        <v>5144</v>
      </c>
      <c r="R13" s="19">
        <v>2020</v>
      </c>
      <c r="S13" s="11">
        <v>1</v>
      </c>
    </row>
    <row r="14" spans="1:19" ht="15.75" customHeight="1">
      <c r="A14" s="18">
        <f>A13+1</f>
        <v>2</v>
      </c>
      <c r="B14" s="18">
        <v>7240</v>
      </c>
      <c r="C14" s="14" t="s">
        <v>57</v>
      </c>
      <c r="D14" s="13">
        <v>1969</v>
      </c>
      <c r="E14" s="13" t="s">
        <v>45</v>
      </c>
      <c r="F14" s="13" t="s">
        <v>64</v>
      </c>
      <c r="G14" s="16">
        <v>469.9</v>
      </c>
      <c r="H14" s="9">
        <v>412.9</v>
      </c>
      <c r="I14" s="17">
        <v>16</v>
      </c>
      <c r="J14" s="9">
        <f>'Форма 2'!I14</f>
        <v>3135383.76</v>
      </c>
      <c r="K14" s="9">
        <v>0</v>
      </c>
      <c r="L14" s="9">
        <v>0</v>
      </c>
      <c r="M14" s="9">
        <v>0</v>
      </c>
      <c r="N14" s="9">
        <f>J14-K14-L14-M14-O14</f>
        <v>3058046.73</v>
      </c>
      <c r="O14" s="9">
        <v>77337.03</v>
      </c>
      <c r="P14" s="9">
        <f>J14/H14</f>
        <v>7593.57</v>
      </c>
      <c r="Q14" s="9">
        <f>'Форма 2'!K14</f>
        <v>7688</v>
      </c>
      <c r="R14" s="19">
        <v>2020</v>
      </c>
      <c r="S14" s="11">
        <v>1</v>
      </c>
    </row>
    <row r="15" spans="1:19" ht="15.75" customHeight="1">
      <c r="A15" s="18">
        <f>A14+1</f>
        <v>3</v>
      </c>
      <c r="B15" s="18">
        <v>7241</v>
      </c>
      <c r="C15" s="14" t="s">
        <v>58</v>
      </c>
      <c r="D15" s="13">
        <v>1969</v>
      </c>
      <c r="E15" s="13" t="s">
        <v>45</v>
      </c>
      <c r="F15" s="13" t="s">
        <v>64</v>
      </c>
      <c r="G15" s="16">
        <v>471.3</v>
      </c>
      <c r="H15" s="9">
        <v>414.3</v>
      </c>
      <c r="I15" s="17">
        <v>16</v>
      </c>
      <c r="J15" s="9">
        <f>'Форма 2'!I17</f>
        <v>3090991.08</v>
      </c>
      <c r="K15" s="9">
        <v>0</v>
      </c>
      <c r="L15" s="9">
        <v>0</v>
      </c>
      <c r="M15" s="9">
        <v>0</v>
      </c>
      <c r="N15" s="9">
        <f>J15-K15-L15-M15-O15</f>
        <v>3013391.83</v>
      </c>
      <c r="O15" s="9">
        <v>77599.25</v>
      </c>
      <c r="P15" s="9">
        <f>J15/H15</f>
        <v>7460.76</v>
      </c>
      <c r="Q15" s="9">
        <f>'Форма 2'!K17</f>
        <v>7688</v>
      </c>
      <c r="R15" s="19">
        <v>2020</v>
      </c>
      <c r="S15" s="11">
        <v>1</v>
      </c>
    </row>
    <row r="16" spans="1:19" ht="15.75" customHeight="1">
      <c r="A16" s="18">
        <f>A15+1</f>
        <v>4</v>
      </c>
      <c r="B16" s="18">
        <v>7170</v>
      </c>
      <c r="C16" s="14" t="s">
        <v>62</v>
      </c>
      <c r="D16" s="13">
        <v>1970</v>
      </c>
      <c r="E16" s="13" t="s">
        <v>45</v>
      </c>
      <c r="F16" s="13" t="s">
        <v>47</v>
      </c>
      <c r="G16" s="16">
        <v>949.8</v>
      </c>
      <c r="H16" s="9">
        <v>864</v>
      </c>
      <c r="I16" s="17">
        <v>33</v>
      </c>
      <c r="J16" s="9">
        <f>'Форма 2'!I20</f>
        <v>113561.2</v>
      </c>
      <c r="K16" s="9">
        <v>0</v>
      </c>
      <c r="L16" s="9">
        <v>0</v>
      </c>
      <c r="M16" s="9">
        <v>0</v>
      </c>
      <c r="N16" s="9">
        <f>J16-K16-L16-M16-O16</f>
        <v>108361.96</v>
      </c>
      <c r="O16" s="9">
        <v>5199.24</v>
      </c>
      <c r="P16" s="9">
        <f>J16/H16</f>
        <v>131.44</v>
      </c>
      <c r="Q16" s="9">
        <f>'Форма 2'!K20</f>
        <v>247</v>
      </c>
      <c r="R16" s="19">
        <v>2020</v>
      </c>
      <c r="S16" s="11">
        <v>1</v>
      </c>
    </row>
    <row r="17" spans="1:19" ht="15.75" customHeight="1">
      <c r="A17" s="101" t="s">
        <v>60</v>
      </c>
      <c r="B17" s="101"/>
      <c r="C17" s="101"/>
      <c r="D17" s="10" t="s">
        <v>13</v>
      </c>
      <c r="E17" s="9" t="s">
        <v>13</v>
      </c>
      <c r="F17" s="9" t="s">
        <v>13</v>
      </c>
      <c r="G17" s="16">
        <f>SUM(G18:G23)</f>
        <v>7840.56</v>
      </c>
      <c r="H17" s="16">
        <f t="shared" ref="H17:O17" si="2">SUM(H18:H23)</f>
        <v>7100.2</v>
      </c>
      <c r="I17" s="17">
        <f t="shared" si="2"/>
        <v>280</v>
      </c>
      <c r="J17" s="16">
        <f>SUM(J18:J23)</f>
        <v>7010000.0499999998</v>
      </c>
      <c r="K17" s="16">
        <f t="shared" si="2"/>
        <v>0</v>
      </c>
      <c r="L17" s="16">
        <f t="shared" si="2"/>
        <v>0</v>
      </c>
      <c r="M17" s="16">
        <f t="shared" si="2"/>
        <v>0</v>
      </c>
      <c r="N17" s="16">
        <f t="shared" si="2"/>
        <v>6868810.7999999998</v>
      </c>
      <c r="O17" s="16">
        <f t="shared" si="2"/>
        <v>141189.25</v>
      </c>
      <c r="P17" s="9" t="s">
        <v>13</v>
      </c>
      <c r="Q17" s="9" t="s">
        <v>13</v>
      </c>
      <c r="R17" s="9" t="s">
        <v>13</v>
      </c>
      <c r="S17" s="11" t="s">
        <v>13</v>
      </c>
    </row>
    <row r="18" spans="1:19" ht="15.75" customHeight="1">
      <c r="A18" s="15">
        <v>1</v>
      </c>
      <c r="B18" s="58">
        <v>7170</v>
      </c>
      <c r="C18" s="14" t="s">
        <v>62</v>
      </c>
      <c r="D18" s="13">
        <v>1970</v>
      </c>
      <c r="E18" s="13" t="s">
        <v>45</v>
      </c>
      <c r="F18" s="13" t="s">
        <v>64</v>
      </c>
      <c r="G18" s="16">
        <v>949.8</v>
      </c>
      <c r="H18" s="9">
        <v>864</v>
      </c>
      <c r="I18" s="17">
        <v>33</v>
      </c>
      <c r="J18" s="9">
        <f>'Форма 2'!I23</f>
        <v>6289593.46</v>
      </c>
      <c r="K18" s="9">
        <v>0</v>
      </c>
      <c r="L18" s="9">
        <v>0</v>
      </c>
      <c r="M18" s="9">
        <v>0</v>
      </c>
      <c r="N18" s="9">
        <f t="shared" ref="N18:N19" si="3">J18-K18-L18-M18-O18</f>
        <v>6154899.8899999997</v>
      </c>
      <c r="O18" s="16">
        <v>134693.57</v>
      </c>
      <c r="P18" s="9">
        <f t="shared" ref="P18:P23" si="4">J18/H18</f>
        <v>7279.62</v>
      </c>
      <c r="Q18" s="9">
        <f>'Форма 2'!K23</f>
        <v>7688</v>
      </c>
      <c r="R18" s="19">
        <v>2021</v>
      </c>
      <c r="S18" s="79">
        <v>1</v>
      </c>
    </row>
    <row r="19" spans="1:19" ht="15.75" customHeight="1">
      <c r="A19" s="18">
        <f>A18+1</f>
        <v>2</v>
      </c>
      <c r="B19" s="18">
        <v>7177</v>
      </c>
      <c r="C19" s="14" t="s">
        <v>63</v>
      </c>
      <c r="D19" s="13">
        <v>1970</v>
      </c>
      <c r="E19" s="13" t="s">
        <v>45</v>
      </c>
      <c r="F19" s="13" t="s">
        <v>47</v>
      </c>
      <c r="G19" s="16">
        <v>948.8</v>
      </c>
      <c r="H19" s="9">
        <v>863</v>
      </c>
      <c r="I19" s="17">
        <v>33</v>
      </c>
      <c r="J19" s="9">
        <f>'Форма 2'!I26</f>
        <v>139019.53</v>
      </c>
      <c r="K19" s="9">
        <v>0</v>
      </c>
      <c r="L19" s="9">
        <v>0</v>
      </c>
      <c r="M19" s="9">
        <v>0</v>
      </c>
      <c r="N19" s="9">
        <f t="shared" si="3"/>
        <v>134592.24</v>
      </c>
      <c r="O19" s="9">
        <v>4427.29</v>
      </c>
      <c r="P19" s="9">
        <f t="shared" si="4"/>
        <v>161.09</v>
      </c>
      <c r="Q19" s="9">
        <f>'Форма 2'!K26</f>
        <v>247</v>
      </c>
      <c r="R19" s="19">
        <v>2021</v>
      </c>
      <c r="S19" s="79">
        <v>1</v>
      </c>
    </row>
    <row r="20" spans="1:19" ht="15.75" customHeight="1">
      <c r="A20" s="18">
        <f t="shared" ref="A20:A23" si="5">A19+1</f>
        <v>3</v>
      </c>
      <c r="B20" s="56">
        <v>7210</v>
      </c>
      <c r="C20" s="66" t="s">
        <v>67</v>
      </c>
      <c r="D20" s="57">
        <v>1960</v>
      </c>
      <c r="E20" s="65" t="s">
        <v>45</v>
      </c>
      <c r="F20" s="65" t="s">
        <v>47</v>
      </c>
      <c r="G20" s="67">
        <v>430.3</v>
      </c>
      <c r="H20" s="62">
        <v>384.7</v>
      </c>
      <c r="I20" s="68">
        <v>18</v>
      </c>
      <c r="J20" s="62">
        <f>'Форма 2'!I28</f>
        <v>71479.14</v>
      </c>
      <c r="K20" s="62">
        <v>0</v>
      </c>
      <c r="L20" s="62">
        <v>0</v>
      </c>
      <c r="M20" s="62">
        <v>0</v>
      </c>
      <c r="N20" s="62">
        <f>J20-K20-L20-M20-O20</f>
        <v>69410.75</v>
      </c>
      <c r="O20" s="62">
        <v>2068.39</v>
      </c>
      <c r="P20" s="62">
        <f t="shared" si="4"/>
        <v>185.8</v>
      </c>
      <c r="Q20" s="62">
        <f>'Форма 2'!K28</f>
        <v>247</v>
      </c>
      <c r="R20" s="64">
        <v>2021</v>
      </c>
      <c r="S20" s="79">
        <v>1</v>
      </c>
    </row>
    <row r="21" spans="1:19" ht="15.75" customHeight="1">
      <c r="A21" s="18">
        <f t="shared" si="5"/>
        <v>4</v>
      </c>
      <c r="B21" s="63">
        <v>7213</v>
      </c>
      <c r="C21" s="70" t="s">
        <v>68</v>
      </c>
      <c r="D21" s="57">
        <v>1973</v>
      </c>
      <c r="E21" s="65" t="s">
        <v>45</v>
      </c>
      <c r="F21" s="65" t="s">
        <v>47</v>
      </c>
      <c r="G21" s="67">
        <v>761.4</v>
      </c>
      <c r="H21" s="62">
        <v>701.4</v>
      </c>
      <c r="I21" s="68">
        <v>26</v>
      </c>
      <c r="J21" s="62">
        <f>'Форма 2'!I30</f>
        <v>83110.33</v>
      </c>
      <c r="K21" s="62">
        <v>0</v>
      </c>
      <c r="L21" s="62">
        <v>0</v>
      </c>
      <c r="M21" s="62">
        <v>0</v>
      </c>
      <c r="N21" s="62">
        <f>J21-K21-L21-M21-O21</f>
        <v>83110.33</v>
      </c>
      <c r="O21" s="62">
        <v>0</v>
      </c>
      <c r="P21" s="62">
        <f t="shared" si="4"/>
        <v>118.49</v>
      </c>
      <c r="Q21" s="62">
        <f>'Форма 2'!K30</f>
        <v>247</v>
      </c>
      <c r="R21" s="64">
        <v>2021</v>
      </c>
      <c r="S21" s="79">
        <v>1</v>
      </c>
    </row>
    <row r="22" spans="1:19" ht="15.75" customHeight="1">
      <c r="A22" s="18">
        <f t="shared" si="5"/>
        <v>5</v>
      </c>
      <c r="B22" s="63">
        <v>7219</v>
      </c>
      <c r="C22" s="70" t="s">
        <v>69</v>
      </c>
      <c r="D22" s="57">
        <v>1976</v>
      </c>
      <c r="E22" s="65" t="s">
        <v>45</v>
      </c>
      <c r="F22" s="65" t="s">
        <v>47</v>
      </c>
      <c r="G22" s="67">
        <v>4345</v>
      </c>
      <c r="H22" s="62">
        <v>3895</v>
      </c>
      <c r="I22" s="68">
        <v>148</v>
      </c>
      <c r="J22" s="62">
        <f>'Форма 2'!I32</f>
        <v>373372.17</v>
      </c>
      <c r="K22" s="62">
        <v>0</v>
      </c>
      <c r="L22" s="62">
        <v>0</v>
      </c>
      <c r="M22" s="62">
        <v>0</v>
      </c>
      <c r="N22" s="62">
        <f>J22-K22-L22-M22-O22</f>
        <v>373372.17</v>
      </c>
      <c r="O22" s="62">
        <v>0</v>
      </c>
      <c r="P22" s="62">
        <f t="shared" si="4"/>
        <v>95.86</v>
      </c>
      <c r="Q22" s="62">
        <f>'Форма 2'!K32</f>
        <v>180</v>
      </c>
      <c r="R22" s="64">
        <v>2021</v>
      </c>
      <c r="S22" s="79">
        <v>1</v>
      </c>
    </row>
    <row r="23" spans="1:19" ht="15.75" customHeight="1">
      <c r="A23" s="18">
        <f t="shared" si="5"/>
        <v>6</v>
      </c>
      <c r="B23" s="63">
        <v>7220</v>
      </c>
      <c r="C23" s="70" t="s">
        <v>70</v>
      </c>
      <c r="D23" s="57">
        <v>1959</v>
      </c>
      <c r="E23" s="65" t="s">
        <v>45</v>
      </c>
      <c r="F23" s="65" t="s">
        <v>47</v>
      </c>
      <c r="G23" s="67">
        <v>405.26</v>
      </c>
      <c r="H23" s="62">
        <v>392.1</v>
      </c>
      <c r="I23" s="68">
        <v>22</v>
      </c>
      <c r="J23" s="62">
        <f>'Форма 2'!I34</f>
        <v>53425.42</v>
      </c>
      <c r="K23" s="62">
        <v>0</v>
      </c>
      <c r="L23" s="62">
        <v>0</v>
      </c>
      <c r="M23" s="62">
        <v>0</v>
      </c>
      <c r="N23" s="62">
        <f>J23-K23-L23-M23-O23</f>
        <v>53425.42</v>
      </c>
      <c r="O23" s="62">
        <v>0</v>
      </c>
      <c r="P23" s="62">
        <f t="shared" si="4"/>
        <v>136.25</v>
      </c>
      <c r="Q23" s="62">
        <f>'Форма 2'!K34</f>
        <v>260</v>
      </c>
      <c r="R23" s="64">
        <v>2021</v>
      </c>
      <c r="S23" s="79">
        <v>1</v>
      </c>
    </row>
    <row r="24" spans="1:19" ht="15.75" customHeight="1">
      <c r="A24" s="101" t="s">
        <v>61</v>
      </c>
      <c r="B24" s="101"/>
      <c r="C24" s="101"/>
      <c r="D24" s="10" t="s">
        <v>13</v>
      </c>
      <c r="E24" s="9" t="s">
        <v>13</v>
      </c>
      <c r="F24" s="9" t="s">
        <v>13</v>
      </c>
      <c r="G24" s="16">
        <f t="shared" ref="G24:O24" si="6">SUM(G25:G26)</f>
        <v>1379.1</v>
      </c>
      <c r="H24" s="16">
        <f t="shared" si="6"/>
        <v>1247.7</v>
      </c>
      <c r="I24" s="17">
        <f t="shared" si="6"/>
        <v>51</v>
      </c>
      <c r="J24" s="16">
        <f t="shared" si="6"/>
        <v>13011148.789999999</v>
      </c>
      <c r="K24" s="16">
        <f t="shared" si="6"/>
        <v>0</v>
      </c>
      <c r="L24" s="16">
        <f t="shared" si="6"/>
        <v>0</v>
      </c>
      <c r="M24" s="16">
        <f t="shared" si="6"/>
        <v>0</v>
      </c>
      <c r="N24" s="16">
        <f t="shared" si="6"/>
        <v>12900584.66</v>
      </c>
      <c r="O24" s="16">
        <f t="shared" si="6"/>
        <v>110564.13</v>
      </c>
      <c r="P24" s="9" t="s">
        <v>13</v>
      </c>
      <c r="Q24" s="9" t="s">
        <v>13</v>
      </c>
      <c r="R24" s="9" t="s">
        <v>13</v>
      </c>
      <c r="S24" s="11" t="s">
        <v>13</v>
      </c>
    </row>
    <row r="25" spans="1:19" ht="15.75" customHeight="1">
      <c r="A25" s="15">
        <v>1</v>
      </c>
      <c r="B25" s="58">
        <v>7177</v>
      </c>
      <c r="C25" s="14" t="s">
        <v>63</v>
      </c>
      <c r="D25" s="13">
        <v>1970</v>
      </c>
      <c r="E25" s="13" t="s">
        <v>45</v>
      </c>
      <c r="F25" s="13" t="s">
        <v>64</v>
      </c>
      <c r="G25" s="16">
        <v>948.8</v>
      </c>
      <c r="H25" s="9">
        <v>863</v>
      </c>
      <c r="I25" s="17">
        <v>33</v>
      </c>
      <c r="J25" s="9">
        <f>'Форма 2'!I37</f>
        <v>9442946</v>
      </c>
      <c r="K25" s="9">
        <v>0</v>
      </c>
      <c r="L25" s="9">
        <v>0</v>
      </c>
      <c r="M25" s="9">
        <v>0</v>
      </c>
      <c r="N25" s="62">
        <f>J25-K25-L25-M25-O25</f>
        <v>9366471.8100000005</v>
      </c>
      <c r="O25" s="16">
        <v>76474.19</v>
      </c>
      <c r="P25" s="9">
        <f>J25/H25</f>
        <v>10942</v>
      </c>
      <c r="Q25" s="9">
        <f>'Форма 2'!K37</f>
        <v>11012</v>
      </c>
      <c r="R25" s="12">
        <v>2022</v>
      </c>
      <c r="S25" s="79">
        <v>1</v>
      </c>
    </row>
    <row r="26" spans="1:19" ht="15.75" customHeight="1">
      <c r="A26" s="63">
        <f>A25+1</f>
        <v>2</v>
      </c>
      <c r="B26" s="63">
        <v>7210</v>
      </c>
      <c r="C26" s="66" t="s">
        <v>67</v>
      </c>
      <c r="D26" s="57">
        <v>1960</v>
      </c>
      <c r="E26" s="65" t="s">
        <v>45</v>
      </c>
      <c r="F26" s="65" t="s">
        <v>64</v>
      </c>
      <c r="G26" s="67">
        <v>430.3</v>
      </c>
      <c r="H26" s="62">
        <v>384.7</v>
      </c>
      <c r="I26" s="68">
        <v>18</v>
      </c>
      <c r="J26" s="62">
        <f>'Форма 2'!I40</f>
        <v>3568202.79</v>
      </c>
      <c r="K26" s="62">
        <v>0</v>
      </c>
      <c r="L26" s="62">
        <v>0</v>
      </c>
      <c r="M26" s="62">
        <v>0</v>
      </c>
      <c r="N26" s="62">
        <f>J26-K26-L26-M26-O26</f>
        <v>3534112.85</v>
      </c>
      <c r="O26" s="62">
        <v>34089.94</v>
      </c>
      <c r="P26" s="62">
        <f>J26/H26</f>
        <v>9275.2900000000009</v>
      </c>
      <c r="Q26" s="62">
        <f>'Форма 2'!K40</f>
        <v>11012</v>
      </c>
      <c r="R26" s="64">
        <v>2022</v>
      </c>
      <c r="S26" s="79">
        <v>1</v>
      </c>
    </row>
  </sheetData>
  <autoFilter ref="A10:S26"/>
  <customSheetViews>
    <customSheetView guid="{3511D8A4-2A8D-4563-8DF1-C381EEDBF68F}" scale="80" showPageBreaks="1" fitToPage="1" printArea="1" filter="1" showAutoFilter="1" view="pageBreakPreview">
      <selection activeCell="B4" sqref="A4:M65"/>
      <pageMargins left="0.19685039370078741" right="0.19685039370078741" top="0.78740157480314965" bottom="0.39370078740157483" header="0.31496062992125984" footer="0.31496062992125984"/>
      <printOptions horizontalCentered="1"/>
      <pageSetup paperSize="9" scale="47" fitToHeight="0" orientation="landscape" r:id="rId1"/>
      <autoFilter ref="B1:Y1">
        <filterColumn colId="7">
          <filters>
            <filter val="Х"/>
          </filters>
        </filterColumn>
      </autoFilter>
    </customSheetView>
    <customSheetView guid="{CC3EEC02-30D2-4905-AE21-71EA71520321}" scale="80" showPageBreaks="1" fitToPage="1" filter="1" showAutoFilter="1" view="pageBreakPreview" topLeftCell="A97">
      <selection activeCell="U113" sqref="U113"/>
      <pageMargins left="0.19685039370078741" right="0.19685039370078741" top="0.78740157480314965" bottom="0.39370078740157483" header="0.31496062992125984" footer="0.31496062992125984"/>
      <printOptions horizontalCentered="1"/>
      <pageSetup paperSize="9" scale="44" fitToHeight="0" orientation="landscape" r:id="rId2"/>
      <autoFilter ref="B1:Y1">
        <filterColumn colId="7">
          <filters>
            <filter val="Х"/>
          </filters>
        </filterColumn>
      </autoFilter>
    </customSheetView>
    <customSheetView guid="{114D0552-1D3C-4C9A-AF28-55BD1176DD7C}" scale="80" showPageBreaks="1" fitToPage="1" printArea="1" showAutoFilter="1" view="pageBreakPreview" topLeftCell="A28">
      <selection activeCell="A52" sqref="A52:IV52"/>
      <pageMargins left="0.19685039370078741" right="0.19685039370078741" top="0.78740157480314965" bottom="0.39370078740157483" header="0.31496062992125984" footer="0.31496062992125984"/>
      <printOptions horizontalCentered="1"/>
      <pageSetup paperSize="9" scale="46" fitToHeight="0" orientation="landscape" r:id="rId3"/>
      <autoFilter ref="B1:Z1"/>
    </customSheetView>
  </customSheetViews>
  <mergeCells count="25">
    <mergeCell ref="J6:O6"/>
    <mergeCell ref="K7:O7"/>
    <mergeCell ref="A24:C24"/>
    <mergeCell ref="A17:C17"/>
    <mergeCell ref="O2:R2"/>
    <mergeCell ref="O3:R3"/>
    <mergeCell ref="Q6:Q8"/>
    <mergeCell ref="P6:P8"/>
    <mergeCell ref="D6:D9"/>
    <mergeCell ref="O1:S1"/>
    <mergeCell ref="A4:S4"/>
    <mergeCell ref="A6:A9"/>
    <mergeCell ref="A12:C12"/>
    <mergeCell ref="S6:S9"/>
    <mergeCell ref="A5:R5"/>
    <mergeCell ref="H6:H8"/>
    <mergeCell ref="R6:R9"/>
    <mergeCell ref="J7:J8"/>
    <mergeCell ref="G6:G8"/>
    <mergeCell ref="I6:I8"/>
    <mergeCell ref="B6:B9"/>
    <mergeCell ref="E6:E9"/>
    <mergeCell ref="F6:F9"/>
    <mergeCell ref="C6:C9"/>
    <mergeCell ref="A11:C11"/>
  </mergeCells>
  <printOptions horizontalCentered="1"/>
  <pageMargins left="0.19685039370078741" right="0.19685039370078741" top="0.78740157480314965" bottom="0.39370078740157483" header="0.31496062992125984" footer="0.31496062992125984"/>
  <pageSetup paperSize="9" scale="49" fitToHeight="0" orientation="landscape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3:FV147"/>
  <sheetViews>
    <sheetView view="pageBreakPreview" zoomScale="80" zoomScaleNormal="70" zoomScaleSheetLayoutView="80" workbookViewId="0">
      <pane xSplit="3" ySplit="8" topLeftCell="D9" activePane="bottomRight" state="frozen"/>
      <selection pane="topRight" activeCell="D1" sqref="D1"/>
      <selection pane="bottomLeft" activeCell="A5" sqref="A5"/>
      <selection pane="bottomRight" activeCell="I4" sqref="I4:K4"/>
    </sheetView>
  </sheetViews>
  <sheetFormatPr defaultColWidth="9.140625" defaultRowHeight="15.75"/>
  <cols>
    <col min="1" max="1" width="6.28515625" style="42" customWidth="1"/>
    <col min="2" max="2" width="7.42578125" style="24" customWidth="1"/>
    <col min="3" max="3" width="51.85546875" style="44" customWidth="1"/>
    <col min="4" max="4" width="15.140625" style="24" customWidth="1"/>
    <col min="5" max="5" width="10.5703125" style="49" customWidth="1"/>
    <col min="6" max="6" width="13" style="49" customWidth="1"/>
    <col min="7" max="7" width="31.140625" style="45" customWidth="1"/>
    <col min="8" max="8" width="48" style="46" customWidth="1"/>
    <col min="9" max="9" width="20.7109375" style="24" customWidth="1"/>
    <col min="10" max="10" width="13" style="24" customWidth="1"/>
    <col min="11" max="11" width="12.28515625" style="24" customWidth="1"/>
    <col min="12" max="16384" width="9.140625" style="24"/>
  </cols>
  <sheetData>
    <row r="3" spans="1:178" ht="81.599999999999994" customHeight="1">
      <c r="A3" s="81"/>
      <c r="B3" s="81"/>
      <c r="C3" s="81"/>
      <c r="D3" s="81"/>
      <c r="E3" s="81"/>
      <c r="F3" s="81"/>
      <c r="G3" s="81"/>
      <c r="H3" s="81"/>
      <c r="I3" s="144" t="s">
        <v>78</v>
      </c>
      <c r="J3" s="145"/>
      <c r="K3" s="145"/>
    </row>
    <row r="4" spans="1:178" ht="66.599999999999994" customHeight="1">
      <c r="A4" s="81"/>
      <c r="B4" s="81"/>
      <c r="C4" s="81"/>
      <c r="D4" s="81"/>
      <c r="E4" s="81"/>
      <c r="F4" s="81"/>
      <c r="G4" s="81"/>
      <c r="H4" s="81"/>
      <c r="I4" s="144" t="s">
        <v>77</v>
      </c>
      <c r="J4" s="144"/>
      <c r="K4" s="144"/>
    </row>
    <row r="5" spans="1:178" ht="40.9" customHeight="1">
      <c r="A5" s="81"/>
      <c r="B5" s="81"/>
      <c r="C5" s="81"/>
      <c r="D5" s="81"/>
      <c r="E5" s="81"/>
      <c r="F5" s="81"/>
      <c r="G5" s="81"/>
      <c r="H5" s="81"/>
      <c r="I5" s="144" t="s">
        <v>75</v>
      </c>
      <c r="J5" s="145"/>
      <c r="K5" s="145"/>
    </row>
    <row r="6" spans="1:178">
      <c r="A6" s="142" t="s">
        <v>71</v>
      </c>
      <c r="B6" s="143"/>
      <c r="C6" s="143"/>
      <c r="D6" s="143"/>
      <c r="E6" s="143"/>
      <c r="F6" s="143"/>
      <c r="G6" s="143"/>
      <c r="H6" s="143"/>
      <c r="I6" s="143"/>
      <c r="J6" s="143"/>
      <c r="K6" s="143"/>
    </row>
    <row r="7" spans="1:178" s="45" customFormat="1" ht="78.75">
      <c r="A7" s="76" t="s">
        <v>24</v>
      </c>
      <c r="B7" s="76" t="s">
        <v>27</v>
      </c>
      <c r="C7" s="73" t="s">
        <v>1</v>
      </c>
      <c r="D7" s="73" t="s">
        <v>18</v>
      </c>
      <c r="E7" s="7" t="s">
        <v>33</v>
      </c>
      <c r="F7" s="7" t="s">
        <v>2</v>
      </c>
      <c r="G7" s="73" t="s">
        <v>19</v>
      </c>
      <c r="H7" s="73" t="s">
        <v>20</v>
      </c>
      <c r="I7" s="73" t="s">
        <v>21</v>
      </c>
      <c r="J7" s="73" t="s">
        <v>22</v>
      </c>
      <c r="K7" s="73" t="s">
        <v>23</v>
      </c>
    </row>
    <row r="8" spans="1:178">
      <c r="A8" s="76">
        <v>1</v>
      </c>
      <c r="B8" s="76">
        <v>2</v>
      </c>
      <c r="C8" s="76">
        <v>3</v>
      </c>
      <c r="D8" s="76">
        <v>4</v>
      </c>
      <c r="E8" s="60">
        <v>5</v>
      </c>
      <c r="F8" s="60">
        <v>6</v>
      </c>
      <c r="G8" s="60">
        <v>7</v>
      </c>
      <c r="H8" s="25">
        <v>8</v>
      </c>
      <c r="I8" s="76">
        <v>9</v>
      </c>
      <c r="J8" s="76">
        <v>10</v>
      </c>
      <c r="K8" s="76">
        <v>11</v>
      </c>
    </row>
    <row r="9" spans="1:178">
      <c r="A9" s="27" t="s">
        <v>28</v>
      </c>
      <c r="B9" s="28"/>
      <c r="C9" s="54"/>
      <c r="D9" s="26">
        <f>D10+D22+D36</f>
        <v>11314.4</v>
      </c>
      <c r="E9" s="29"/>
      <c r="F9" s="29"/>
      <c r="G9" s="53"/>
      <c r="H9" s="30"/>
      <c r="I9" s="31">
        <f>I10+I22+I36</f>
        <v>30719308.800000001</v>
      </c>
      <c r="J9" s="31"/>
      <c r="K9" s="31"/>
    </row>
    <row r="10" spans="1:178" s="77" customFormat="1">
      <c r="A10" s="27" t="s">
        <v>59</v>
      </c>
      <c r="B10" s="61"/>
      <c r="C10" s="27"/>
      <c r="D10" s="72">
        <f>D11+D14+D17+D20</f>
        <v>2966.5</v>
      </c>
      <c r="E10" s="74"/>
      <c r="F10" s="74"/>
      <c r="G10" s="72"/>
      <c r="H10" s="33"/>
      <c r="I10" s="31">
        <f>I11+I14+I17+I20</f>
        <v>10698159.960000001</v>
      </c>
      <c r="J10" s="31"/>
      <c r="K10" s="31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  <c r="CV10" s="24"/>
      <c r="CW10" s="24"/>
      <c r="CX10" s="24"/>
      <c r="CY10" s="24"/>
      <c r="CZ10" s="24"/>
      <c r="DA10" s="24"/>
      <c r="DB10" s="24"/>
      <c r="DC10" s="24"/>
      <c r="DD10" s="24"/>
      <c r="DE10" s="24"/>
      <c r="DF10" s="24"/>
      <c r="DG10" s="24"/>
      <c r="DH10" s="24"/>
      <c r="DI10" s="24"/>
      <c r="DJ10" s="24"/>
      <c r="DK10" s="24"/>
      <c r="DL10" s="24"/>
      <c r="DM10" s="24"/>
      <c r="DN10" s="24"/>
      <c r="DO10" s="24"/>
      <c r="DP10" s="24"/>
      <c r="DQ10" s="24"/>
      <c r="DR10" s="24"/>
      <c r="DS10" s="24"/>
      <c r="DT10" s="24"/>
      <c r="DU10" s="24"/>
      <c r="DV10" s="24"/>
      <c r="DW10" s="24"/>
      <c r="DX10" s="24"/>
      <c r="DY10" s="24"/>
      <c r="DZ10" s="24"/>
      <c r="EA10" s="24"/>
      <c r="EB10" s="24"/>
      <c r="EC10" s="24"/>
      <c r="ED10" s="24"/>
      <c r="EE10" s="24"/>
      <c r="EF10" s="24"/>
      <c r="EG10" s="24"/>
      <c r="EH10" s="24"/>
      <c r="EI10" s="24"/>
      <c r="EJ10" s="24"/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  <c r="FL10" s="24"/>
      <c r="FM10" s="24"/>
      <c r="FN10" s="24"/>
      <c r="FO10" s="24"/>
      <c r="FP10" s="24"/>
      <c r="FQ10" s="24"/>
      <c r="FR10" s="24"/>
      <c r="FS10" s="24"/>
      <c r="FT10" s="24"/>
      <c r="FU10" s="24"/>
    </row>
    <row r="11" spans="1:178">
      <c r="A11" s="116">
        <f>1</f>
        <v>1</v>
      </c>
      <c r="B11" s="116">
        <v>7247</v>
      </c>
      <c r="C11" s="117" t="s">
        <v>55</v>
      </c>
      <c r="D11" s="118">
        <v>1275.3</v>
      </c>
      <c r="E11" s="118" t="s">
        <v>45</v>
      </c>
      <c r="F11" s="125">
        <v>4</v>
      </c>
      <c r="G11" s="119" t="s">
        <v>42</v>
      </c>
      <c r="H11" s="32" t="s">
        <v>43</v>
      </c>
      <c r="I11" s="26">
        <f>I12+I13</f>
        <v>4358223.92</v>
      </c>
      <c r="J11" s="26">
        <f>J12+J13</f>
        <v>3417.41</v>
      </c>
      <c r="K11" s="26">
        <f>K12+K13</f>
        <v>5144</v>
      </c>
    </row>
    <row r="12" spans="1:178">
      <c r="A12" s="116"/>
      <c r="B12" s="116"/>
      <c r="C12" s="117"/>
      <c r="D12" s="118"/>
      <c r="E12" s="118"/>
      <c r="F12" s="125"/>
      <c r="G12" s="120"/>
      <c r="H12" s="32" t="s">
        <v>44</v>
      </c>
      <c r="I12" s="26">
        <v>4266912</v>
      </c>
      <c r="J12" s="26">
        <f>I12/D11</f>
        <v>3345.81</v>
      </c>
      <c r="K12" s="26">
        <v>5036</v>
      </c>
    </row>
    <row r="13" spans="1:178">
      <c r="A13" s="116"/>
      <c r="B13" s="116"/>
      <c r="C13" s="117"/>
      <c r="D13" s="118"/>
      <c r="E13" s="118"/>
      <c r="F13" s="125"/>
      <c r="G13" s="136"/>
      <c r="H13" s="32" t="s">
        <v>46</v>
      </c>
      <c r="I13" s="26">
        <v>91311.92</v>
      </c>
      <c r="J13" s="26">
        <f>I13/D11</f>
        <v>71.599999999999994</v>
      </c>
      <c r="K13" s="26">
        <v>108</v>
      </c>
    </row>
    <row r="14" spans="1:178">
      <c r="A14" s="119">
        <f>A11+1</f>
        <v>2</v>
      </c>
      <c r="B14" s="119">
        <v>7240</v>
      </c>
      <c r="C14" s="123" t="s">
        <v>57</v>
      </c>
      <c r="D14" s="130">
        <v>412.9</v>
      </c>
      <c r="E14" s="130" t="s">
        <v>45</v>
      </c>
      <c r="F14" s="133">
        <v>2</v>
      </c>
      <c r="G14" s="119" t="s">
        <v>42</v>
      </c>
      <c r="H14" s="32" t="s">
        <v>43</v>
      </c>
      <c r="I14" s="26">
        <f>I15+I16</f>
        <v>3135383.76</v>
      </c>
      <c r="J14" s="26">
        <f>J15+J16</f>
        <v>7593.57</v>
      </c>
      <c r="K14" s="26">
        <f>K15+K16</f>
        <v>7688</v>
      </c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  <c r="CO14" s="77"/>
      <c r="CP14" s="77"/>
      <c r="CQ14" s="77"/>
      <c r="CR14" s="77"/>
      <c r="CS14" s="77"/>
      <c r="CT14" s="77"/>
      <c r="CU14" s="77"/>
      <c r="CV14" s="77"/>
      <c r="CW14" s="77"/>
      <c r="CX14" s="77"/>
      <c r="CY14" s="77"/>
      <c r="CZ14" s="77"/>
      <c r="DA14" s="77"/>
      <c r="DB14" s="77"/>
      <c r="DC14" s="77"/>
      <c r="DD14" s="77"/>
      <c r="DE14" s="77"/>
      <c r="DF14" s="77"/>
      <c r="DG14" s="77"/>
      <c r="DH14" s="77"/>
      <c r="DI14" s="77"/>
      <c r="DJ14" s="77"/>
      <c r="DK14" s="77"/>
      <c r="DL14" s="77"/>
      <c r="DM14" s="77"/>
      <c r="DN14" s="77"/>
      <c r="DO14" s="77"/>
      <c r="DP14" s="77"/>
      <c r="DQ14" s="77"/>
      <c r="DR14" s="77"/>
      <c r="DS14" s="77"/>
      <c r="DT14" s="77"/>
      <c r="DU14" s="77"/>
      <c r="DV14" s="77"/>
      <c r="DW14" s="77"/>
      <c r="DX14" s="77"/>
      <c r="DY14" s="77"/>
      <c r="DZ14" s="77"/>
      <c r="EA14" s="77"/>
      <c r="EB14" s="77"/>
      <c r="EC14" s="77"/>
      <c r="ED14" s="77"/>
      <c r="EE14" s="77"/>
      <c r="EF14" s="77"/>
      <c r="EG14" s="77"/>
      <c r="EH14" s="77"/>
      <c r="EI14" s="77"/>
      <c r="EJ14" s="77"/>
      <c r="EK14" s="77"/>
      <c r="EL14" s="77"/>
      <c r="EM14" s="77"/>
      <c r="EN14" s="77"/>
      <c r="EO14" s="77"/>
      <c r="EP14" s="77"/>
      <c r="EQ14" s="77"/>
      <c r="ER14" s="77"/>
      <c r="ES14" s="77"/>
      <c r="ET14" s="77"/>
      <c r="EU14" s="77"/>
      <c r="EV14" s="77"/>
      <c r="EW14" s="77"/>
      <c r="EX14" s="77"/>
      <c r="EY14" s="77"/>
      <c r="EZ14" s="77"/>
      <c r="FA14" s="77"/>
      <c r="FB14" s="77"/>
      <c r="FC14" s="77"/>
      <c r="FD14" s="77"/>
      <c r="FE14" s="77"/>
      <c r="FF14" s="77"/>
      <c r="FG14" s="77"/>
      <c r="FH14" s="77"/>
      <c r="FI14" s="77"/>
      <c r="FJ14" s="77"/>
      <c r="FK14" s="77"/>
      <c r="FL14" s="77"/>
      <c r="FM14" s="77"/>
      <c r="FN14" s="77"/>
      <c r="FO14" s="77"/>
      <c r="FP14" s="77"/>
      <c r="FQ14" s="77"/>
      <c r="FR14" s="77"/>
      <c r="FS14" s="77"/>
      <c r="FT14" s="77"/>
      <c r="FU14" s="77"/>
      <c r="FV14" s="77"/>
    </row>
    <row r="15" spans="1:178">
      <c r="A15" s="120"/>
      <c r="B15" s="120"/>
      <c r="C15" s="124"/>
      <c r="D15" s="131"/>
      <c r="E15" s="131"/>
      <c r="F15" s="134"/>
      <c r="G15" s="120"/>
      <c r="H15" s="32" t="s">
        <v>44</v>
      </c>
      <c r="I15" s="26">
        <v>3074274.56</v>
      </c>
      <c r="J15" s="26">
        <f>I15/D14</f>
        <v>7445.57</v>
      </c>
      <c r="K15" s="26">
        <v>7527</v>
      </c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7"/>
      <c r="BZ15" s="77"/>
      <c r="CA15" s="77"/>
      <c r="CB15" s="77"/>
      <c r="CC15" s="77"/>
      <c r="CD15" s="77"/>
      <c r="CE15" s="77"/>
      <c r="CF15" s="77"/>
      <c r="CG15" s="77"/>
      <c r="CH15" s="77"/>
      <c r="CI15" s="77"/>
      <c r="CJ15" s="77"/>
      <c r="CK15" s="77"/>
      <c r="CL15" s="77"/>
      <c r="CM15" s="77"/>
      <c r="CN15" s="77"/>
      <c r="CO15" s="77"/>
      <c r="CP15" s="77"/>
      <c r="CQ15" s="77"/>
      <c r="CR15" s="77"/>
      <c r="CS15" s="77"/>
      <c r="CT15" s="77"/>
      <c r="CU15" s="77"/>
      <c r="CV15" s="77"/>
      <c r="CW15" s="77"/>
      <c r="CX15" s="77"/>
      <c r="CY15" s="77"/>
      <c r="CZ15" s="77"/>
      <c r="DA15" s="77"/>
      <c r="DB15" s="77"/>
      <c r="DC15" s="77"/>
      <c r="DD15" s="77"/>
      <c r="DE15" s="77"/>
      <c r="DF15" s="77"/>
      <c r="DG15" s="77"/>
      <c r="DH15" s="77"/>
      <c r="DI15" s="77"/>
      <c r="DJ15" s="77"/>
      <c r="DK15" s="77"/>
      <c r="DL15" s="77"/>
      <c r="DM15" s="77"/>
      <c r="DN15" s="77"/>
      <c r="DO15" s="77"/>
      <c r="DP15" s="77"/>
      <c r="DQ15" s="77"/>
      <c r="DR15" s="77"/>
      <c r="DS15" s="77"/>
      <c r="DT15" s="77"/>
      <c r="DU15" s="77"/>
      <c r="DV15" s="77"/>
      <c r="DW15" s="77"/>
      <c r="DX15" s="77"/>
      <c r="DY15" s="77"/>
      <c r="DZ15" s="77"/>
      <c r="EA15" s="77"/>
      <c r="EB15" s="77"/>
      <c r="EC15" s="77"/>
      <c r="ED15" s="77"/>
      <c r="EE15" s="77"/>
      <c r="EF15" s="77"/>
      <c r="EG15" s="77"/>
      <c r="EH15" s="77"/>
      <c r="EI15" s="77"/>
      <c r="EJ15" s="77"/>
      <c r="EK15" s="77"/>
      <c r="EL15" s="77"/>
      <c r="EM15" s="77"/>
      <c r="EN15" s="77"/>
      <c r="EO15" s="77"/>
      <c r="EP15" s="77"/>
      <c r="EQ15" s="77"/>
      <c r="ER15" s="77"/>
      <c r="ES15" s="77"/>
      <c r="ET15" s="77"/>
      <c r="EU15" s="77"/>
      <c r="EV15" s="77"/>
      <c r="EW15" s="77"/>
      <c r="EX15" s="77"/>
      <c r="EY15" s="77"/>
      <c r="EZ15" s="77"/>
      <c r="FA15" s="77"/>
      <c r="FB15" s="77"/>
      <c r="FC15" s="77"/>
      <c r="FD15" s="77"/>
      <c r="FE15" s="77"/>
      <c r="FF15" s="77"/>
      <c r="FG15" s="77"/>
      <c r="FH15" s="77"/>
      <c r="FI15" s="77"/>
      <c r="FJ15" s="77"/>
      <c r="FK15" s="77"/>
      <c r="FL15" s="77"/>
      <c r="FM15" s="77"/>
      <c r="FN15" s="77"/>
      <c r="FO15" s="77"/>
      <c r="FP15" s="77"/>
      <c r="FQ15" s="77"/>
      <c r="FR15" s="77"/>
      <c r="FS15" s="77"/>
      <c r="FT15" s="77"/>
      <c r="FU15" s="77"/>
      <c r="FV15" s="77"/>
    </row>
    <row r="16" spans="1:178">
      <c r="A16" s="136"/>
      <c r="B16" s="136"/>
      <c r="C16" s="137"/>
      <c r="D16" s="132"/>
      <c r="E16" s="132"/>
      <c r="F16" s="135"/>
      <c r="G16" s="136"/>
      <c r="H16" s="32" t="s">
        <v>46</v>
      </c>
      <c r="I16" s="26">
        <v>61109.2</v>
      </c>
      <c r="J16" s="26">
        <f>I16/D14</f>
        <v>148</v>
      </c>
      <c r="K16" s="26">
        <v>161</v>
      </c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7"/>
      <c r="CA16" s="77"/>
      <c r="CB16" s="77"/>
      <c r="CC16" s="77"/>
      <c r="CD16" s="77"/>
      <c r="CE16" s="77"/>
      <c r="CF16" s="77"/>
      <c r="CG16" s="77"/>
      <c r="CH16" s="77"/>
      <c r="CI16" s="77"/>
      <c r="CJ16" s="77"/>
      <c r="CK16" s="77"/>
      <c r="CL16" s="77"/>
      <c r="CM16" s="77"/>
      <c r="CN16" s="77"/>
      <c r="CO16" s="77"/>
      <c r="CP16" s="77"/>
      <c r="CQ16" s="77"/>
      <c r="CR16" s="77"/>
      <c r="CS16" s="77"/>
      <c r="CT16" s="77"/>
      <c r="CU16" s="77"/>
      <c r="CV16" s="77"/>
      <c r="CW16" s="77"/>
      <c r="CX16" s="77"/>
      <c r="CY16" s="77"/>
      <c r="CZ16" s="77"/>
      <c r="DA16" s="77"/>
      <c r="DB16" s="77"/>
      <c r="DC16" s="77"/>
      <c r="DD16" s="77"/>
      <c r="DE16" s="77"/>
      <c r="DF16" s="77"/>
      <c r="DG16" s="77"/>
      <c r="DH16" s="77"/>
      <c r="DI16" s="77"/>
      <c r="DJ16" s="77"/>
      <c r="DK16" s="77"/>
      <c r="DL16" s="77"/>
      <c r="DM16" s="77"/>
      <c r="DN16" s="77"/>
      <c r="DO16" s="77"/>
      <c r="DP16" s="77"/>
      <c r="DQ16" s="77"/>
      <c r="DR16" s="77"/>
      <c r="DS16" s="77"/>
      <c r="DT16" s="77"/>
      <c r="DU16" s="77"/>
      <c r="DV16" s="77"/>
      <c r="DW16" s="77"/>
      <c r="DX16" s="77"/>
      <c r="DY16" s="77"/>
      <c r="DZ16" s="77"/>
      <c r="EA16" s="77"/>
      <c r="EB16" s="77"/>
      <c r="EC16" s="77"/>
      <c r="ED16" s="77"/>
      <c r="EE16" s="77"/>
      <c r="EF16" s="77"/>
      <c r="EG16" s="77"/>
      <c r="EH16" s="77"/>
      <c r="EI16" s="77"/>
      <c r="EJ16" s="77"/>
      <c r="EK16" s="77"/>
      <c r="EL16" s="77"/>
      <c r="EM16" s="77"/>
      <c r="EN16" s="77"/>
      <c r="EO16" s="77"/>
      <c r="EP16" s="77"/>
      <c r="EQ16" s="77"/>
      <c r="ER16" s="77"/>
      <c r="ES16" s="77"/>
      <c r="ET16" s="77"/>
      <c r="EU16" s="77"/>
      <c r="EV16" s="77"/>
      <c r="EW16" s="77"/>
      <c r="EX16" s="77"/>
      <c r="EY16" s="77"/>
      <c r="EZ16" s="77"/>
      <c r="FA16" s="77"/>
      <c r="FB16" s="77"/>
      <c r="FC16" s="77"/>
      <c r="FD16" s="77"/>
      <c r="FE16" s="77"/>
      <c r="FF16" s="77"/>
      <c r="FG16" s="77"/>
      <c r="FH16" s="77"/>
      <c r="FI16" s="77"/>
      <c r="FJ16" s="77"/>
      <c r="FK16" s="77"/>
      <c r="FL16" s="77"/>
      <c r="FM16" s="77"/>
      <c r="FN16" s="77"/>
      <c r="FO16" s="77"/>
      <c r="FP16" s="77"/>
      <c r="FQ16" s="77"/>
      <c r="FR16" s="77"/>
      <c r="FS16" s="77"/>
      <c r="FT16" s="77"/>
      <c r="FU16" s="77"/>
      <c r="FV16" s="77"/>
    </row>
    <row r="17" spans="1:178">
      <c r="A17" s="146">
        <f>A14+1</f>
        <v>3</v>
      </c>
      <c r="B17" s="146">
        <v>7241</v>
      </c>
      <c r="C17" s="123" t="s">
        <v>58</v>
      </c>
      <c r="D17" s="130">
        <v>414.3</v>
      </c>
      <c r="E17" s="130" t="s">
        <v>45</v>
      </c>
      <c r="F17" s="133">
        <v>2</v>
      </c>
      <c r="G17" s="119" t="s">
        <v>42</v>
      </c>
      <c r="H17" s="32" t="s">
        <v>43</v>
      </c>
      <c r="I17" s="26">
        <f>I18+I19</f>
        <v>3090991.08</v>
      </c>
      <c r="J17" s="26">
        <f>J18+J19</f>
        <v>7460.76</v>
      </c>
      <c r="K17" s="26">
        <f>K18+K19</f>
        <v>7688</v>
      </c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77"/>
      <c r="BX17" s="77"/>
      <c r="BY17" s="77"/>
      <c r="BZ17" s="77"/>
      <c r="CA17" s="77"/>
      <c r="CB17" s="77"/>
      <c r="CC17" s="77"/>
      <c r="CD17" s="77"/>
      <c r="CE17" s="77"/>
      <c r="CF17" s="77"/>
      <c r="CG17" s="77"/>
      <c r="CH17" s="77"/>
      <c r="CI17" s="77"/>
      <c r="CJ17" s="77"/>
      <c r="CK17" s="77"/>
      <c r="CL17" s="77"/>
      <c r="CM17" s="77"/>
      <c r="CN17" s="77"/>
      <c r="CO17" s="77"/>
      <c r="CP17" s="77"/>
      <c r="CQ17" s="77"/>
      <c r="CR17" s="77"/>
      <c r="CS17" s="77"/>
      <c r="CT17" s="77"/>
      <c r="CU17" s="77"/>
      <c r="CV17" s="77"/>
      <c r="CW17" s="77"/>
      <c r="CX17" s="77"/>
      <c r="CY17" s="77"/>
      <c r="CZ17" s="77"/>
      <c r="DA17" s="77"/>
      <c r="DB17" s="77"/>
      <c r="DC17" s="77"/>
      <c r="DD17" s="77"/>
      <c r="DE17" s="77"/>
      <c r="DF17" s="77"/>
      <c r="DG17" s="77"/>
      <c r="DH17" s="77"/>
      <c r="DI17" s="77"/>
      <c r="DJ17" s="77"/>
      <c r="DK17" s="77"/>
      <c r="DL17" s="77"/>
      <c r="DM17" s="77"/>
      <c r="DN17" s="77"/>
      <c r="DO17" s="77"/>
      <c r="DP17" s="77"/>
      <c r="DQ17" s="77"/>
      <c r="DR17" s="77"/>
      <c r="DS17" s="77"/>
      <c r="DT17" s="77"/>
      <c r="DU17" s="77"/>
      <c r="DV17" s="77"/>
      <c r="DW17" s="77"/>
      <c r="DX17" s="77"/>
      <c r="DY17" s="77"/>
      <c r="DZ17" s="77"/>
      <c r="EA17" s="77"/>
      <c r="EB17" s="77"/>
      <c r="EC17" s="77"/>
      <c r="ED17" s="77"/>
      <c r="EE17" s="77"/>
      <c r="EF17" s="77"/>
      <c r="EG17" s="77"/>
      <c r="EH17" s="77"/>
      <c r="EI17" s="77"/>
      <c r="EJ17" s="77"/>
      <c r="EK17" s="77"/>
      <c r="EL17" s="77"/>
      <c r="EM17" s="77"/>
      <c r="EN17" s="77"/>
      <c r="EO17" s="77"/>
      <c r="EP17" s="77"/>
      <c r="EQ17" s="77"/>
      <c r="ER17" s="77"/>
      <c r="ES17" s="77"/>
      <c r="ET17" s="77"/>
      <c r="EU17" s="77"/>
      <c r="EV17" s="77"/>
      <c r="EW17" s="77"/>
      <c r="EX17" s="77"/>
      <c r="EY17" s="77"/>
      <c r="EZ17" s="77"/>
      <c r="FA17" s="77"/>
      <c r="FB17" s="77"/>
      <c r="FC17" s="77"/>
      <c r="FD17" s="77"/>
      <c r="FE17" s="77"/>
      <c r="FF17" s="77"/>
      <c r="FG17" s="77"/>
      <c r="FH17" s="77"/>
      <c r="FI17" s="77"/>
      <c r="FJ17" s="77"/>
      <c r="FK17" s="77"/>
      <c r="FL17" s="77"/>
      <c r="FM17" s="77"/>
      <c r="FN17" s="77"/>
      <c r="FO17" s="77"/>
      <c r="FP17" s="77"/>
      <c r="FQ17" s="77"/>
      <c r="FR17" s="77"/>
      <c r="FS17" s="77"/>
      <c r="FT17" s="77"/>
      <c r="FU17" s="77"/>
      <c r="FV17" s="77"/>
    </row>
    <row r="18" spans="1:178">
      <c r="A18" s="147"/>
      <c r="B18" s="147"/>
      <c r="C18" s="124"/>
      <c r="D18" s="131"/>
      <c r="E18" s="131"/>
      <c r="F18" s="134"/>
      <c r="G18" s="120"/>
      <c r="H18" s="32" t="s">
        <v>44</v>
      </c>
      <c r="I18" s="26">
        <v>3029674.68</v>
      </c>
      <c r="J18" s="26">
        <f>I18/D17</f>
        <v>7312.76</v>
      </c>
      <c r="K18" s="26">
        <v>7527</v>
      </c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  <c r="BY18" s="77"/>
      <c r="BZ18" s="77"/>
      <c r="CA18" s="77"/>
      <c r="CB18" s="77"/>
      <c r="CC18" s="77"/>
      <c r="CD18" s="77"/>
      <c r="CE18" s="77"/>
      <c r="CF18" s="77"/>
      <c r="CG18" s="77"/>
      <c r="CH18" s="77"/>
      <c r="CI18" s="77"/>
      <c r="CJ18" s="77"/>
      <c r="CK18" s="77"/>
      <c r="CL18" s="77"/>
      <c r="CM18" s="77"/>
      <c r="CN18" s="77"/>
      <c r="CO18" s="77"/>
      <c r="CP18" s="77"/>
      <c r="CQ18" s="77"/>
      <c r="CR18" s="77"/>
      <c r="CS18" s="77"/>
      <c r="CT18" s="77"/>
      <c r="CU18" s="77"/>
      <c r="CV18" s="77"/>
      <c r="CW18" s="77"/>
      <c r="CX18" s="77"/>
      <c r="CY18" s="77"/>
      <c r="CZ18" s="77"/>
      <c r="DA18" s="77"/>
      <c r="DB18" s="77"/>
      <c r="DC18" s="77"/>
      <c r="DD18" s="77"/>
      <c r="DE18" s="77"/>
      <c r="DF18" s="77"/>
      <c r="DG18" s="77"/>
      <c r="DH18" s="77"/>
      <c r="DI18" s="77"/>
      <c r="DJ18" s="77"/>
      <c r="DK18" s="77"/>
      <c r="DL18" s="77"/>
      <c r="DM18" s="77"/>
      <c r="DN18" s="77"/>
      <c r="DO18" s="77"/>
      <c r="DP18" s="77"/>
      <c r="DQ18" s="77"/>
      <c r="DR18" s="77"/>
      <c r="DS18" s="77"/>
      <c r="DT18" s="77"/>
      <c r="DU18" s="77"/>
      <c r="DV18" s="77"/>
      <c r="DW18" s="77"/>
      <c r="DX18" s="77"/>
      <c r="DY18" s="77"/>
      <c r="DZ18" s="77"/>
      <c r="EA18" s="77"/>
      <c r="EB18" s="77"/>
      <c r="EC18" s="77"/>
      <c r="ED18" s="77"/>
      <c r="EE18" s="77"/>
      <c r="EF18" s="77"/>
      <c r="EG18" s="77"/>
      <c r="EH18" s="77"/>
      <c r="EI18" s="77"/>
      <c r="EJ18" s="77"/>
      <c r="EK18" s="77"/>
      <c r="EL18" s="77"/>
      <c r="EM18" s="77"/>
      <c r="EN18" s="77"/>
      <c r="EO18" s="77"/>
      <c r="EP18" s="77"/>
      <c r="EQ18" s="77"/>
      <c r="ER18" s="77"/>
      <c r="ES18" s="77"/>
      <c r="ET18" s="77"/>
      <c r="EU18" s="77"/>
      <c r="EV18" s="77"/>
      <c r="EW18" s="77"/>
      <c r="EX18" s="77"/>
      <c r="EY18" s="77"/>
      <c r="EZ18" s="77"/>
      <c r="FA18" s="77"/>
      <c r="FB18" s="77"/>
      <c r="FC18" s="77"/>
      <c r="FD18" s="77"/>
      <c r="FE18" s="77"/>
      <c r="FF18" s="77"/>
      <c r="FG18" s="77"/>
      <c r="FH18" s="77"/>
      <c r="FI18" s="77"/>
      <c r="FJ18" s="77"/>
      <c r="FK18" s="77"/>
      <c r="FL18" s="77"/>
      <c r="FM18" s="77"/>
      <c r="FN18" s="77"/>
      <c r="FO18" s="77"/>
      <c r="FP18" s="77"/>
      <c r="FQ18" s="77"/>
      <c r="FR18" s="77"/>
      <c r="FS18" s="77"/>
      <c r="FT18" s="77"/>
      <c r="FU18" s="77"/>
      <c r="FV18" s="77"/>
    </row>
    <row r="19" spans="1:178">
      <c r="A19" s="148"/>
      <c r="B19" s="148"/>
      <c r="C19" s="137"/>
      <c r="D19" s="132"/>
      <c r="E19" s="132"/>
      <c r="F19" s="135"/>
      <c r="G19" s="136"/>
      <c r="H19" s="32" t="s">
        <v>46</v>
      </c>
      <c r="I19" s="26">
        <v>61316.4</v>
      </c>
      <c r="J19" s="26">
        <f>I19/D17</f>
        <v>148</v>
      </c>
      <c r="K19" s="26">
        <v>161</v>
      </c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77"/>
      <c r="BB19" s="77"/>
      <c r="BC19" s="77"/>
      <c r="BD19" s="77"/>
      <c r="BE19" s="77"/>
      <c r="BF19" s="77"/>
      <c r="BG19" s="77"/>
      <c r="BH19" s="77"/>
      <c r="BI19" s="77"/>
      <c r="BJ19" s="77"/>
      <c r="BK19" s="77"/>
      <c r="BL19" s="77"/>
      <c r="BM19" s="77"/>
      <c r="BN19" s="77"/>
      <c r="BO19" s="77"/>
      <c r="BP19" s="77"/>
      <c r="BQ19" s="77"/>
      <c r="BR19" s="77"/>
      <c r="BS19" s="77"/>
      <c r="BT19" s="77"/>
      <c r="BU19" s="77"/>
      <c r="BV19" s="77"/>
      <c r="BW19" s="77"/>
      <c r="BX19" s="77"/>
      <c r="BY19" s="77"/>
      <c r="BZ19" s="77"/>
      <c r="CA19" s="77"/>
      <c r="CB19" s="77"/>
      <c r="CC19" s="77"/>
      <c r="CD19" s="77"/>
      <c r="CE19" s="77"/>
      <c r="CF19" s="77"/>
      <c r="CG19" s="77"/>
      <c r="CH19" s="77"/>
      <c r="CI19" s="77"/>
      <c r="CJ19" s="77"/>
      <c r="CK19" s="77"/>
      <c r="CL19" s="77"/>
      <c r="CM19" s="77"/>
      <c r="CN19" s="77"/>
      <c r="CO19" s="77"/>
      <c r="CP19" s="77"/>
      <c r="CQ19" s="77"/>
      <c r="CR19" s="77"/>
      <c r="CS19" s="77"/>
      <c r="CT19" s="77"/>
      <c r="CU19" s="77"/>
      <c r="CV19" s="77"/>
      <c r="CW19" s="77"/>
      <c r="CX19" s="77"/>
      <c r="CY19" s="77"/>
      <c r="CZ19" s="77"/>
      <c r="DA19" s="77"/>
      <c r="DB19" s="77"/>
      <c r="DC19" s="77"/>
      <c r="DD19" s="77"/>
      <c r="DE19" s="77"/>
      <c r="DF19" s="77"/>
      <c r="DG19" s="77"/>
      <c r="DH19" s="77"/>
      <c r="DI19" s="77"/>
      <c r="DJ19" s="77"/>
      <c r="DK19" s="77"/>
      <c r="DL19" s="77"/>
      <c r="DM19" s="77"/>
      <c r="DN19" s="77"/>
      <c r="DO19" s="77"/>
      <c r="DP19" s="77"/>
      <c r="DQ19" s="77"/>
      <c r="DR19" s="77"/>
      <c r="DS19" s="77"/>
      <c r="DT19" s="77"/>
      <c r="DU19" s="77"/>
      <c r="DV19" s="77"/>
      <c r="DW19" s="77"/>
      <c r="DX19" s="77"/>
      <c r="DY19" s="77"/>
      <c r="DZ19" s="77"/>
      <c r="EA19" s="77"/>
      <c r="EB19" s="77"/>
      <c r="EC19" s="77"/>
      <c r="ED19" s="77"/>
      <c r="EE19" s="77"/>
      <c r="EF19" s="77"/>
      <c r="EG19" s="77"/>
      <c r="EH19" s="77"/>
      <c r="EI19" s="77"/>
      <c r="EJ19" s="77"/>
      <c r="EK19" s="77"/>
      <c r="EL19" s="77"/>
      <c r="EM19" s="77"/>
      <c r="EN19" s="77"/>
      <c r="EO19" s="77"/>
      <c r="EP19" s="77"/>
      <c r="EQ19" s="77"/>
      <c r="ER19" s="77"/>
      <c r="ES19" s="77"/>
      <c r="ET19" s="77"/>
      <c r="EU19" s="77"/>
      <c r="EV19" s="77"/>
      <c r="EW19" s="77"/>
      <c r="EX19" s="77"/>
      <c r="EY19" s="77"/>
      <c r="EZ19" s="77"/>
      <c r="FA19" s="77"/>
      <c r="FB19" s="77"/>
      <c r="FC19" s="77"/>
      <c r="FD19" s="77"/>
      <c r="FE19" s="77"/>
      <c r="FF19" s="77"/>
      <c r="FG19" s="77"/>
      <c r="FH19" s="77"/>
      <c r="FI19" s="77"/>
      <c r="FJ19" s="77"/>
      <c r="FK19" s="77"/>
      <c r="FL19" s="77"/>
      <c r="FM19" s="77"/>
      <c r="FN19" s="77"/>
      <c r="FO19" s="77"/>
      <c r="FP19" s="77"/>
      <c r="FQ19" s="77"/>
      <c r="FR19" s="77"/>
      <c r="FS19" s="77"/>
      <c r="FT19" s="77"/>
      <c r="FU19" s="77"/>
      <c r="FV19" s="77"/>
    </row>
    <row r="20" spans="1:178">
      <c r="A20" s="119">
        <f>A17+1</f>
        <v>4</v>
      </c>
      <c r="B20" s="119">
        <v>7170</v>
      </c>
      <c r="C20" s="123" t="s">
        <v>62</v>
      </c>
      <c r="D20" s="130">
        <v>864</v>
      </c>
      <c r="E20" s="130" t="s">
        <v>45</v>
      </c>
      <c r="F20" s="133">
        <v>2</v>
      </c>
      <c r="G20" s="59"/>
      <c r="H20" s="32" t="s">
        <v>43</v>
      </c>
      <c r="I20" s="26">
        <f>I21</f>
        <v>113561.2</v>
      </c>
      <c r="J20" s="26">
        <f>J21</f>
        <v>131.44</v>
      </c>
      <c r="K20" s="26">
        <f>K21</f>
        <v>247</v>
      </c>
      <c r="L20" s="77"/>
      <c r="M20" s="77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  <c r="BM20" s="77"/>
      <c r="BN20" s="77"/>
      <c r="BO20" s="77"/>
      <c r="BP20" s="77"/>
      <c r="BQ20" s="77"/>
      <c r="BR20" s="77"/>
      <c r="BS20" s="77"/>
      <c r="BT20" s="77"/>
      <c r="BU20" s="77"/>
      <c r="BV20" s="77"/>
      <c r="BW20" s="77"/>
      <c r="BX20" s="77"/>
      <c r="BY20" s="77"/>
      <c r="BZ20" s="77"/>
      <c r="CA20" s="77"/>
      <c r="CB20" s="77"/>
      <c r="CC20" s="77"/>
      <c r="CD20" s="77"/>
      <c r="CE20" s="77"/>
      <c r="CF20" s="77"/>
      <c r="CG20" s="77"/>
      <c r="CH20" s="77"/>
      <c r="CI20" s="77"/>
      <c r="CJ20" s="77"/>
      <c r="CK20" s="77"/>
      <c r="CL20" s="77"/>
      <c r="CM20" s="77"/>
      <c r="CN20" s="77"/>
      <c r="CO20" s="77"/>
      <c r="CP20" s="77"/>
      <c r="CQ20" s="77"/>
      <c r="CR20" s="77"/>
      <c r="CS20" s="77"/>
      <c r="CT20" s="77"/>
      <c r="CU20" s="77"/>
      <c r="CV20" s="77"/>
      <c r="CW20" s="77"/>
      <c r="CX20" s="77"/>
      <c r="CY20" s="77"/>
      <c r="CZ20" s="77"/>
      <c r="DA20" s="77"/>
      <c r="DB20" s="77"/>
      <c r="DC20" s="77"/>
      <c r="DD20" s="77"/>
      <c r="DE20" s="77"/>
      <c r="DF20" s="77"/>
      <c r="DG20" s="77"/>
      <c r="DH20" s="77"/>
      <c r="DI20" s="77"/>
      <c r="DJ20" s="77"/>
      <c r="DK20" s="77"/>
      <c r="DL20" s="77"/>
      <c r="DM20" s="77"/>
      <c r="DN20" s="77"/>
      <c r="DO20" s="77"/>
      <c r="DP20" s="77"/>
      <c r="DQ20" s="77"/>
      <c r="DR20" s="77"/>
      <c r="DS20" s="77"/>
      <c r="DT20" s="77"/>
      <c r="DU20" s="77"/>
      <c r="DV20" s="77"/>
      <c r="DW20" s="77"/>
      <c r="DX20" s="77"/>
      <c r="DY20" s="77"/>
      <c r="DZ20" s="77"/>
      <c r="EA20" s="77"/>
      <c r="EB20" s="77"/>
      <c r="EC20" s="77"/>
      <c r="ED20" s="77"/>
      <c r="EE20" s="77"/>
      <c r="EF20" s="77"/>
      <c r="EG20" s="77"/>
      <c r="EH20" s="77"/>
      <c r="EI20" s="77"/>
      <c r="EJ20" s="77"/>
      <c r="EK20" s="77"/>
      <c r="EL20" s="77"/>
      <c r="EM20" s="77"/>
      <c r="EN20" s="77"/>
      <c r="EO20" s="77"/>
      <c r="EP20" s="77"/>
      <c r="EQ20" s="77"/>
      <c r="ER20" s="77"/>
      <c r="ES20" s="77"/>
      <c r="ET20" s="77"/>
      <c r="EU20" s="77"/>
      <c r="EV20" s="77"/>
      <c r="EW20" s="77"/>
      <c r="EX20" s="77"/>
      <c r="EY20" s="77"/>
      <c r="EZ20" s="77"/>
      <c r="FA20" s="77"/>
      <c r="FB20" s="77"/>
      <c r="FC20" s="77"/>
      <c r="FD20" s="77"/>
      <c r="FE20" s="77"/>
      <c r="FF20" s="77"/>
      <c r="FG20" s="77"/>
      <c r="FH20" s="77"/>
      <c r="FI20" s="77"/>
      <c r="FJ20" s="77"/>
      <c r="FK20" s="77"/>
      <c r="FL20" s="77"/>
      <c r="FM20" s="77"/>
      <c r="FN20" s="77"/>
      <c r="FO20" s="77"/>
      <c r="FP20" s="77"/>
      <c r="FQ20" s="77"/>
      <c r="FR20" s="77"/>
      <c r="FS20" s="77"/>
      <c r="FT20" s="77"/>
      <c r="FU20" s="77"/>
      <c r="FV20" s="77"/>
    </row>
    <row r="21" spans="1:178" ht="47.25">
      <c r="A21" s="136"/>
      <c r="B21" s="136"/>
      <c r="C21" s="137"/>
      <c r="D21" s="132"/>
      <c r="E21" s="132"/>
      <c r="F21" s="135"/>
      <c r="G21" s="76" t="s">
        <v>42</v>
      </c>
      <c r="H21" s="32" t="s">
        <v>49</v>
      </c>
      <c r="I21" s="55">
        <v>113561.2</v>
      </c>
      <c r="J21" s="26">
        <f>I21/D20</f>
        <v>131.44</v>
      </c>
      <c r="K21" s="26">
        <f>151+96</f>
        <v>247</v>
      </c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7"/>
      <c r="BA21" s="77"/>
      <c r="BB21" s="77"/>
      <c r="BC21" s="77"/>
      <c r="BD21" s="77"/>
      <c r="BE21" s="77"/>
      <c r="BF21" s="77"/>
      <c r="BG21" s="77"/>
      <c r="BH21" s="77"/>
      <c r="BI21" s="77"/>
      <c r="BJ21" s="77"/>
      <c r="BK21" s="77"/>
      <c r="BL21" s="77"/>
      <c r="BM21" s="77"/>
      <c r="BN21" s="77"/>
      <c r="BO21" s="77"/>
      <c r="BP21" s="77"/>
      <c r="BQ21" s="77"/>
      <c r="BR21" s="77"/>
      <c r="BS21" s="77"/>
      <c r="BT21" s="77"/>
      <c r="BU21" s="77"/>
      <c r="BV21" s="77"/>
      <c r="BW21" s="77"/>
      <c r="BX21" s="77"/>
      <c r="BY21" s="77"/>
      <c r="BZ21" s="77"/>
      <c r="CA21" s="77"/>
      <c r="CB21" s="77"/>
      <c r="CC21" s="77"/>
      <c r="CD21" s="77"/>
      <c r="CE21" s="77"/>
      <c r="CF21" s="77"/>
      <c r="CG21" s="77"/>
      <c r="CH21" s="77"/>
      <c r="CI21" s="77"/>
      <c r="CJ21" s="77"/>
      <c r="CK21" s="77"/>
      <c r="CL21" s="77"/>
      <c r="CM21" s="77"/>
      <c r="CN21" s="77"/>
      <c r="CO21" s="77"/>
      <c r="CP21" s="77"/>
      <c r="CQ21" s="77"/>
      <c r="CR21" s="77"/>
      <c r="CS21" s="77"/>
      <c r="CT21" s="77"/>
      <c r="CU21" s="77"/>
      <c r="CV21" s="77"/>
      <c r="CW21" s="77"/>
      <c r="CX21" s="77"/>
      <c r="CY21" s="77"/>
      <c r="CZ21" s="77"/>
      <c r="DA21" s="77"/>
      <c r="DB21" s="77"/>
      <c r="DC21" s="77"/>
      <c r="DD21" s="77"/>
      <c r="DE21" s="77"/>
      <c r="DF21" s="77"/>
      <c r="DG21" s="77"/>
      <c r="DH21" s="77"/>
      <c r="DI21" s="77"/>
      <c r="DJ21" s="77"/>
      <c r="DK21" s="77"/>
      <c r="DL21" s="77"/>
      <c r="DM21" s="77"/>
      <c r="DN21" s="77"/>
      <c r="DO21" s="77"/>
      <c r="DP21" s="77"/>
      <c r="DQ21" s="77"/>
      <c r="DR21" s="77"/>
      <c r="DS21" s="77"/>
      <c r="DT21" s="77"/>
      <c r="DU21" s="77"/>
      <c r="DV21" s="77"/>
      <c r="DW21" s="77"/>
      <c r="DX21" s="77"/>
      <c r="DY21" s="77"/>
      <c r="DZ21" s="77"/>
      <c r="EA21" s="77"/>
      <c r="EB21" s="77"/>
      <c r="EC21" s="77"/>
      <c r="ED21" s="77"/>
      <c r="EE21" s="77"/>
      <c r="EF21" s="77"/>
      <c r="EG21" s="77"/>
      <c r="EH21" s="77"/>
      <c r="EI21" s="77"/>
      <c r="EJ21" s="77"/>
      <c r="EK21" s="77"/>
      <c r="EL21" s="77"/>
      <c r="EM21" s="77"/>
      <c r="EN21" s="77"/>
      <c r="EO21" s="77"/>
      <c r="EP21" s="77"/>
      <c r="EQ21" s="77"/>
      <c r="ER21" s="77"/>
      <c r="ES21" s="77"/>
      <c r="ET21" s="77"/>
      <c r="EU21" s="77"/>
      <c r="EV21" s="77"/>
      <c r="EW21" s="77"/>
      <c r="EX21" s="77"/>
      <c r="EY21" s="77"/>
      <c r="EZ21" s="77"/>
      <c r="FA21" s="77"/>
      <c r="FB21" s="77"/>
      <c r="FC21" s="77"/>
      <c r="FD21" s="77"/>
      <c r="FE21" s="77"/>
      <c r="FF21" s="77"/>
      <c r="FG21" s="77"/>
      <c r="FH21" s="77"/>
      <c r="FI21" s="77"/>
      <c r="FJ21" s="77"/>
      <c r="FK21" s="77"/>
      <c r="FL21" s="77"/>
      <c r="FM21" s="77"/>
      <c r="FN21" s="77"/>
      <c r="FO21" s="77"/>
      <c r="FP21" s="77"/>
      <c r="FQ21" s="77"/>
      <c r="FR21" s="77"/>
      <c r="FS21" s="77"/>
      <c r="FT21" s="77"/>
      <c r="FU21" s="77"/>
      <c r="FV21" s="77"/>
    </row>
    <row r="22" spans="1:178">
      <c r="A22" s="34" t="s">
        <v>60</v>
      </c>
      <c r="B22" s="61"/>
      <c r="C22" s="27"/>
      <c r="D22" s="26">
        <f>D23+D26+D28+D30+D32+D34</f>
        <v>7100.2</v>
      </c>
      <c r="E22" s="29"/>
      <c r="F22" s="29"/>
      <c r="G22" s="72"/>
      <c r="H22" s="33"/>
      <c r="I22" s="26">
        <f>I23+I26+I28+I30+I32+I34</f>
        <v>7010000.0499999998</v>
      </c>
      <c r="J22" s="26"/>
      <c r="K22" s="26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77"/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77"/>
      <c r="DG22" s="77"/>
      <c r="DH22" s="77"/>
      <c r="DI22" s="77"/>
      <c r="DJ22" s="77"/>
      <c r="DK22" s="77"/>
      <c r="DL22" s="77"/>
      <c r="DM22" s="77"/>
      <c r="DN22" s="77"/>
      <c r="DO22" s="77"/>
      <c r="DP22" s="77"/>
      <c r="DQ22" s="77"/>
      <c r="DR22" s="77"/>
      <c r="DS22" s="77"/>
      <c r="DT22" s="77"/>
      <c r="DU22" s="77"/>
      <c r="DV22" s="77"/>
      <c r="DW22" s="77"/>
      <c r="DX22" s="77"/>
      <c r="DY22" s="77"/>
      <c r="DZ22" s="77"/>
      <c r="EA22" s="77"/>
      <c r="EB22" s="77"/>
      <c r="EC22" s="77"/>
      <c r="ED22" s="77"/>
      <c r="EE22" s="77"/>
      <c r="EF22" s="77"/>
      <c r="EG22" s="77"/>
      <c r="EH22" s="77"/>
      <c r="EI22" s="77"/>
      <c r="EJ22" s="77"/>
      <c r="EK22" s="77"/>
      <c r="EL22" s="77"/>
      <c r="EM22" s="77"/>
      <c r="EN22" s="77"/>
      <c r="EO22" s="77"/>
      <c r="EP22" s="77"/>
      <c r="EQ22" s="77"/>
      <c r="ER22" s="77"/>
      <c r="ES22" s="77"/>
      <c r="ET22" s="77"/>
      <c r="EU22" s="77"/>
      <c r="EV22" s="77"/>
      <c r="EW22" s="77"/>
      <c r="EX22" s="77"/>
      <c r="EY22" s="77"/>
      <c r="EZ22" s="77"/>
      <c r="FA22" s="77"/>
      <c r="FB22" s="77"/>
      <c r="FC22" s="77"/>
      <c r="FD22" s="77"/>
      <c r="FE22" s="77"/>
      <c r="FF22" s="77"/>
      <c r="FG22" s="77"/>
      <c r="FH22" s="77"/>
      <c r="FI22" s="77"/>
      <c r="FJ22" s="77"/>
      <c r="FK22" s="77"/>
      <c r="FL22" s="77"/>
      <c r="FM22" s="77"/>
      <c r="FN22" s="77"/>
      <c r="FO22" s="77"/>
      <c r="FP22" s="77"/>
      <c r="FQ22" s="77"/>
      <c r="FR22" s="77"/>
      <c r="FS22" s="77"/>
      <c r="FT22" s="77"/>
      <c r="FU22" s="77"/>
      <c r="FV22" s="77"/>
    </row>
    <row r="23" spans="1:178" ht="15.75" customHeight="1">
      <c r="A23" s="116">
        <v>1</v>
      </c>
      <c r="B23" s="116">
        <v>7170</v>
      </c>
      <c r="C23" s="117" t="s">
        <v>62</v>
      </c>
      <c r="D23" s="118">
        <v>864</v>
      </c>
      <c r="E23" s="118" t="s">
        <v>45</v>
      </c>
      <c r="F23" s="125">
        <v>2</v>
      </c>
      <c r="G23" s="126" t="s">
        <v>42</v>
      </c>
      <c r="H23" s="32" t="s">
        <v>43</v>
      </c>
      <c r="I23" s="26">
        <f>I25+I24</f>
        <v>6289593.46</v>
      </c>
      <c r="J23" s="26">
        <f>J25+J24</f>
        <v>7279.62</v>
      </c>
      <c r="K23" s="26">
        <f>K25+K24</f>
        <v>7688</v>
      </c>
    </row>
    <row r="24" spans="1:178">
      <c r="A24" s="116"/>
      <c r="B24" s="116"/>
      <c r="C24" s="117"/>
      <c r="D24" s="118"/>
      <c r="E24" s="118"/>
      <c r="F24" s="125"/>
      <c r="G24" s="126"/>
      <c r="H24" s="32" t="s">
        <v>44</v>
      </c>
      <c r="I24" s="1">
        <v>6157816.1900000004</v>
      </c>
      <c r="J24" s="26">
        <f>I24/D23</f>
        <v>7127.1</v>
      </c>
      <c r="K24" s="26">
        <v>7527</v>
      </c>
    </row>
    <row r="25" spans="1:178">
      <c r="A25" s="116"/>
      <c r="B25" s="116"/>
      <c r="C25" s="117"/>
      <c r="D25" s="118"/>
      <c r="E25" s="118"/>
      <c r="F25" s="125"/>
      <c r="G25" s="126"/>
      <c r="H25" s="32" t="s">
        <v>46</v>
      </c>
      <c r="I25" s="1">
        <v>131777.26999999999</v>
      </c>
      <c r="J25" s="26">
        <f>I25/D23</f>
        <v>152.52000000000001</v>
      </c>
      <c r="K25" s="26">
        <v>161</v>
      </c>
    </row>
    <row r="26" spans="1:178" ht="15.75" customHeight="1">
      <c r="A26" s="119">
        <f>A23+1</f>
        <v>2</v>
      </c>
      <c r="B26" s="119">
        <v>7177</v>
      </c>
      <c r="C26" s="123" t="s">
        <v>63</v>
      </c>
      <c r="D26" s="130">
        <v>863</v>
      </c>
      <c r="E26" s="130" t="s">
        <v>45</v>
      </c>
      <c r="F26" s="133">
        <v>2</v>
      </c>
      <c r="G26" s="59"/>
      <c r="H26" s="32" t="s">
        <v>43</v>
      </c>
      <c r="I26" s="26">
        <f>I27</f>
        <v>139019.53</v>
      </c>
      <c r="J26" s="26">
        <f t="shared" ref="J26:K26" si="0">J27</f>
        <v>161.09</v>
      </c>
      <c r="K26" s="26">
        <f t="shared" si="0"/>
        <v>247</v>
      </c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77"/>
      <c r="Z26" s="77"/>
      <c r="AA26" s="77"/>
      <c r="AB26" s="77"/>
      <c r="AC26" s="77"/>
      <c r="AD26" s="77"/>
      <c r="AE26" s="77"/>
      <c r="AF26" s="77"/>
      <c r="AG26" s="77"/>
      <c r="AH26" s="77"/>
      <c r="AI26" s="77"/>
      <c r="AJ26" s="77"/>
      <c r="AK26" s="77"/>
      <c r="AL26" s="77"/>
      <c r="AM26" s="77"/>
      <c r="AN26" s="77"/>
      <c r="AO26" s="77"/>
      <c r="AP26" s="77"/>
      <c r="AQ26" s="77"/>
      <c r="AR26" s="77"/>
      <c r="AS26" s="77"/>
      <c r="AT26" s="77"/>
      <c r="AU26" s="77"/>
      <c r="AV26" s="77"/>
      <c r="AW26" s="77"/>
      <c r="AX26" s="77"/>
      <c r="AY26" s="77"/>
      <c r="AZ26" s="77"/>
      <c r="BA26" s="77"/>
      <c r="BB26" s="77"/>
      <c r="BC26" s="77"/>
      <c r="BD26" s="77"/>
      <c r="BE26" s="77"/>
      <c r="BF26" s="77"/>
      <c r="BG26" s="77"/>
      <c r="BH26" s="77"/>
      <c r="BI26" s="77"/>
      <c r="BJ26" s="77"/>
      <c r="BK26" s="77"/>
      <c r="BL26" s="77"/>
      <c r="BM26" s="77"/>
      <c r="BN26" s="77"/>
      <c r="BO26" s="77"/>
      <c r="BP26" s="77"/>
      <c r="BQ26" s="77"/>
      <c r="BR26" s="77"/>
      <c r="BS26" s="77"/>
      <c r="BT26" s="77"/>
      <c r="BU26" s="77"/>
      <c r="BV26" s="77"/>
      <c r="BW26" s="77"/>
      <c r="BX26" s="77"/>
      <c r="BY26" s="77"/>
      <c r="BZ26" s="77"/>
      <c r="CA26" s="77"/>
      <c r="CB26" s="77"/>
      <c r="CC26" s="77"/>
      <c r="CD26" s="77"/>
      <c r="CE26" s="77"/>
      <c r="CF26" s="77"/>
      <c r="CG26" s="77"/>
      <c r="CH26" s="77"/>
      <c r="CI26" s="77"/>
      <c r="CJ26" s="77"/>
      <c r="CK26" s="77"/>
      <c r="CL26" s="77"/>
      <c r="CM26" s="77"/>
      <c r="CN26" s="77"/>
      <c r="CO26" s="77"/>
      <c r="CP26" s="77"/>
      <c r="CQ26" s="77"/>
      <c r="CR26" s="77"/>
      <c r="CS26" s="77"/>
      <c r="CT26" s="77"/>
      <c r="CU26" s="77"/>
      <c r="CV26" s="77"/>
      <c r="CW26" s="77"/>
      <c r="CX26" s="77"/>
      <c r="CY26" s="77"/>
      <c r="CZ26" s="77"/>
      <c r="DA26" s="77"/>
      <c r="DB26" s="77"/>
      <c r="DC26" s="77"/>
      <c r="DD26" s="77"/>
      <c r="DE26" s="77"/>
      <c r="DF26" s="77"/>
      <c r="DG26" s="77"/>
      <c r="DH26" s="77"/>
      <c r="DI26" s="77"/>
      <c r="DJ26" s="77"/>
      <c r="DK26" s="77"/>
      <c r="DL26" s="77"/>
      <c r="DM26" s="77"/>
      <c r="DN26" s="77"/>
      <c r="DO26" s="77"/>
      <c r="DP26" s="77"/>
      <c r="DQ26" s="77"/>
      <c r="DR26" s="77"/>
      <c r="DS26" s="77"/>
      <c r="DT26" s="77"/>
      <c r="DU26" s="77"/>
      <c r="DV26" s="77"/>
      <c r="DW26" s="77"/>
      <c r="DX26" s="77"/>
      <c r="DY26" s="77"/>
      <c r="DZ26" s="77"/>
      <c r="EA26" s="77"/>
      <c r="EB26" s="77"/>
      <c r="EC26" s="77"/>
      <c r="ED26" s="77"/>
      <c r="EE26" s="77"/>
      <c r="EF26" s="77"/>
      <c r="EG26" s="77"/>
      <c r="EH26" s="77"/>
      <c r="EI26" s="77"/>
      <c r="EJ26" s="77"/>
      <c r="EK26" s="77"/>
      <c r="EL26" s="77"/>
      <c r="EM26" s="77"/>
      <c r="EN26" s="77"/>
      <c r="EO26" s="77"/>
      <c r="EP26" s="77"/>
      <c r="EQ26" s="77"/>
      <c r="ER26" s="77"/>
      <c r="ES26" s="77"/>
      <c r="ET26" s="77"/>
      <c r="EU26" s="77"/>
      <c r="EV26" s="77"/>
      <c r="EW26" s="77"/>
      <c r="EX26" s="77"/>
      <c r="EY26" s="77"/>
      <c r="EZ26" s="77"/>
      <c r="FA26" s="77"/>
      <c r="FB26" s="77"/>
      <c r="FC26" s="77"/>
      <c r="FD26" s="77"/>
      <c r="FE26" s="77"/>
      <c r="FF26" s="77"/>
      <c r="FG26" s="77"/>
      <c r="FH26" s="77"/>
      <c r="FI26" s="77"/>
      <c r="FJ26" s="77"/>
      <c r="FK26" s="77"/>
      <c r="FL26" s="77"/>
      <c r="FM26" s="77"/>
      <c r="FN26" s="77"/>
      <c r="FO26" s="77"/>
      <c r="FP26" s="77"/>
      <c r="FQ26" s="77"/>
      <c r="FR26" s="77"/>
      <c r="FS26" s="77"/>
      <c r="FT26" s="77"/>
      <c r="FU26" s="77"/>
      <c r="FV26" s="77"/>
    </row>
    <row r="27" spans="1:178" ht="47.25">
      <c r="A27" s="120"/>
      <c r="B27" s="120"/>
      <c r="C27" s="124"/>
      <c r="D27" s="131"/>
      <c r="E27" s="131"/>
      <c r="F27" s="134"/>
      <c r="G27" s="76" t="s">
        <v>42</v>
      </c>
      <c r="H27" s="32" t="s">
        <v>49</v>
      </c>
      <c r="I27" s="26">
        <f>120539.53+18480</f>
        <v>139019.53</v>
      </c>
      <c r="J27" s="26">
        <f>I27/D26</f>
        <v>161.09</v>
      </c>
      <c r="K27" s="26">
        <f>151+96</f>
        <v>247</v>
      </c>
      <c r="L27" s="77"/>
      <c r="M27" s="77"/>
      <c r="N27" s="77"/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7"/>
      <c r="AK27" s="77"/>
      <c r="AL27" s="77"/>
      <c r="AM27" s="77"/>
      <c r="AN27" s="77"/>
      <c r="AO27" s="77"/>
      <c r="AP27" s="77"/>
      <c r="AQ27" s="77"/>
      <c r="AR27" s="77"/>
      <c r="AS27" s="77"/>
      <c r="AT27" s="77"/>
      <c r="AU27" s="77"/>
      <c r="AV27" s="77"/>
      <c r="AW27" s="77"/>
      <c r="AX27" s="77"/>
      <c r="AY27" s="77"/>
      <c r="AZ27" s="77"/>
      <c r="BA27" s="77"/>
      <c r="BB27" s="77"/>
      <c r="BC27" s="77"/>
      <c r="BD27" s="77"/>
      <c r="BE27" s="77"/>
      <c r="BF27" s="77"/>
      <c r="BG27" s="77"/>
      <c r="BH27" s="77"/>
      <c r="BI27" s="77"/>
      <c r="BJ27" s="77"/>
      <c r="BK27" s="77"/>
      <c r="BL27" s="77"/>
      <c r="BM27" s="77"/>
      <c r="BN27" s="77"/>
      <c r="BO27" s="77"/>
      <c r="BP27" s="77"/>
      <c r="BQ27" s="77"/>
      <c r="BR27" s="77"/>
      <c r="BS27" s="77"/>
      <c r="BT27" s="77"/>
      <c r="BU27" s="77"/>
      <c r="BV27" s="77"/>
      <c r="BW27" s="77"/>
      <c r="BX27" s="77"/>
      <c r="BY27" s="77"/>
      <c r="BZ27" s="77"/>
      <c r="CA27" s="77"/>
      <c r="CB27" s="77"/>
      <c r="CC27" s="77"/>
      <c r="CD27" s="77"/>
      <c r="CE27" s="77"/>
      <c r="CF27" s="77"/>
      <c r="CG27" s="77"/>
      <c r="CH27" s="77"/>
      <c r="CI27" s="77"/>
      <c r="CJ27" s="77"/>
      <c r="CK27" s="77"/>
      <c r="CL27" s="77"/>
      <c r="CM27" s="77"/>
      <c r="CN27" s="77"/>
      <c r="CO27" s="77"/>
      <c r="CP27" s="77"/>
      <c r="CQ27" s="77"/>
      <c r="CR27" s="77"/>
      <c r="CS27" s="77"/>
      <c r="CT27" s="77"/>
      <c r="CU27" s="77"/>
      <c r="CV27" s="77"/>
      <c r="CW27" s="77"/>
      <c r="CX27" s="77"/>
      <c r="CY27" s="77"/>
      <c r="CZ27" s="77"/>
      <c r="DA27" s="77"/>
      <c r="DB27" s="77"/>
      <c r="DC27" s="77"/>
      <c r="DD27" s="77"/>
      <c r="DE27" s="77"/>
      <c r="DF27" s="77"/>
      <c r="DG27" s="77"/>
      <c r="DH27" s="77"/>
      <c r="DI27" s="77"/>
      <c r="DJ27" s="77"/>
      <c r="DK27" s="77"/>
      <c r="DL27" s="77"/>
      <c r="DM27" s="77"/>
      <c r="DN27" s="77"/>
      <c r="DO27" s="77"/>
      <c r="DP27" s="77"/>
      <c r="DQ27" s="77"/>
      <c r="DR27" s="77"/>
      <c r="DS27" s="77"/>
      <c r="DT27" s="77"/>
      <c r="DU27" s="77"/>
      <c r="DV27" s="77"/>
      <c r="DW27" s="77"/>
      <c r="DX27" s="77"/>
      <c r="DY27" s="77"/>
      <c r="DZ27" s="77"/>
      <c r="EA27" s="77"/>
      <c r="EB27" s="77"/>
      <c r="EC27" s="77"/>
      <c r="ED27" s="77"/>
      <c r="EE27" s="77"/>
      <c r="EF27" s="77"/>
      <c r="EG27" s="77"/>
      <c r="EH27" s="77"/>
      <c r="EI27" s="77"/>
      <c r="EJ27" s="77"/>
      <c r="EK27" s="77"/>
      <c r="EL27" s="77"/>
      <c r="EM27" s="77"/>
      <c r="EN27" s="77"/>
      <c r="EO27" s="77"/>
      <c r="EP27" s="77"/>
      <c r="EQ27" s="77"/>
      <c r="ER27" s="77"/>
      <c r="ES27" s="77"/>
      <c r="ET27" s="77"/>
      <c r="EU27" s="77"/>
      <c r="EV27" s="77"/>
      <c r="EW27" s="77"/>
      <c r="EX27" s="77"/>
      <c r="EY27" s="77"/>
      <c r="EZ27" s="77"/>
      <c r="FA27" s="77"/>
      <c r="FB27" s="77"/>
      <c r="FC27" s="77"/>
      <c r="FD27" s="77"/>
      <c r="FE27" s="77"/>
      <c r="FF27" s="77"/>
      <c r="FG27" s="77"/>
      <c r="FH27" s="77"/>
      <c r="FI27" s="77"/>
      <c r="FJ27" s="77"/>
      <c r="FK27" s="77"/>
      <c r="FL27" s="77"/>
      <c r="FM27" s="77"/>
      <c r="FN27" s="77"/>
      <c r="FO27" s="77"/>
      <c r="FP27" s="77"/>
      <c r="FQ27" s="77"/>
      <c r="FR27" s="77"/>
      <c r="FS27" s="77"/>
      <c r="FT27" s="77"/>
      <c r="FU27" s="77"/>
      <c r="FV27" s="77"/>
    </row>
    <row r="28" spans="1:178" s="52" customFormat="1">
      <c r="A28" s="121">
        <f>A26+1</f>
        <v>3</v>
      </c>
      <c r="B28" s="121">
        <v>7210</v>
      </c>
      <c r="C28" s="140" t="s">
        <v>66</v>
      </c>
      <c r="D28" s="127">
        <v>384.7</v>
      </c>
      <c r="E28" s="127" t="s">
        <v>45</v>
      </c>
      <c r="F28" s="138">
        <v>2</v>
      </c>
      <c r="G28" s="50"/>
      <c r="H28" s="51" t="s">
        <v>43</v>
      </c>
      <c r="I28" s="1">
        <f>I29</f>
        <v>71479.14</v>
      </c>
      <c r="J28" s="1">
        <f>J29</f>
        <v>185.8</v>
      </c>
      <c r="K28" s="1">
        <f>K29</f>
        <v>247</v>
      </c>
    </row>
    <row r="29" spans="1:178" s="52" customFormat="1" ht="47.25">
      <c r="A29" s="122"/>
      <c r="B29" s="122"/>
      <c r="C29" s="141"/>
      <c r="D29" s="128"/>
      <c r="E29" s="128"/>
      <c r="F29" s="139"/>
      <c r="G29" s="71" t="s">
        <v>42</v>
      </c>
      <c r="H29" s="51" t="s">
        <v>49</v>
      </c>
      <c r="I29" s="55">
        <v>71479.14</v>
      </c>
      <c r="J29" s="1">
        <f>I29/D28</f>
        <v>185.8</v>
      </c>
      <c r="K29" s="1">
        <f>151+96</f>
        <v>247</v>
      </c>
    </row>
    <row r="30" spans="1:178" s="52" customFormat="1">
      <c r="A30" s="113">
        <f>A28+1</f>
        <v>4</v>
      </c>
      <c r="B30" s="113">
        <v>7213</v>
      </c>
      <c r="C30" s="110" t="s">
        <v>68</v>
      </c>
      <c r="D30" s="111">
        <v>701.4</v>
      </c>
      <c r="E30" s="111" t="s">
        <v>45</v>
      </c>
      <c r="F30" s="112">
        <v>2</v>
      </c>
      <c r="G30" s="121" t="s">
        <v>42</v>
      </c>
      <c r="H30" s="51" t="s">
        <v>43</v>
      </c>
      <c r="I30" s="1">
        <f>SUM(I31:I31)</f>
        <v>83110.33</v>
      </c>
      <c r="J30" s="1">
        <f>SUM(J31:J31)</f>
        <v>118.49</v>
      </c>
      <c r="K30" s="1">
        <f>SUM(K31:K31)</f>
        <v>247</v>
      </c>
    </row>
    <row r="31" spans="1:178" s="52" customFormat="1" ht="47.25">
      <c r="A31" s="113"/>
      <c r="B31" s="113"/>
      <c r="C31" s="110"/>
      <c r="D31" s="111"/>
      <c r="E31" s="111"/>
      <c r="F31" s="112"/>
      <c r="G31" s="122"/>
      <c r="H31" s="51" t="s">
        <v>49</v>
      </c>
      <c r="I31" s="1">
        <v>83110.33</v>
      </c>
      <c r="J31" s="1">
        <f>I31/D30</f>
        <v>118.49</v>
      </c>
      <c r="K31" s="1">
        <f>151+96</f>
        <v>247</v>
      </c>
    </row>
    <row r="32" spans="1:178" s="52" customFormat="1" ht="15.75" customHeight="1">
      <c r="A32" s="107">
        <f>A30+1</f>
        <v>5</v>
      </c>
      <c r="B32" s="109">
        <v>7219</v>
      </c>
      <c r="C32" s="110" t="s">
        <v>69</v>
      </c>
      <c r="D32" s="111">
        <v>3895</v>
      </c>
      <c r="E32" s="111" t="s">
        <v>41</v>
      </c>
      <c r="F32" s="112">
        <v>5</v>
      </c>
      <c r="G32" s="113" t="s">
        <v>42</v>
      </c>
      <c r="H32" s="51" t="s">
        <v>43</v>
      </c>
      <c r="I32" s="1">
        <f>SUM(I33:I33)</f>
        <v>373372.17</v>
      </c>
      <c r="J32" s="1">
        <f>SUM(J33:J33)</f>
        <v>95.86</v>
      </c>
      <c r="K32" s="1">
        <f>SUM(K33:K33)</f>
        <v>180</v>
      </c>
    </row>
    <row r="33" spans="1:11" s="52" customFormat="1" ht="78.75">
      <c r="A33" s="108"/>
      <c r="B33" s="109"/>
      <c r="C33" s="110"/>
      <c r="D33" s="111"/>
      <c r="E33" s="111"/>
      <c r="F33" s="112"/>
      <c r="G33" s="113"/>
      <c r="H33" s="51" t="s">
        <v>65</v>
      </c>
      <c r="I33" s="1">
        <v>373372.17</v>
      </c>
      <c r="J33" s="1">
        <f>I33/D32</f>
        <v>95.86</v>
      </c>
      <c r="K33" s="1">
        <f>147+33</f>
        <v>180</v>
      </c>
    </row>
    <row r="34" spans="1:11" s="52" customFormat="1" ht="15.75" customHeight="1">
      <c r="A34" s="113">
        <f>A32+1</f>
        <v>6</v>
      </c>
      <c r="B34" s="113">
        <v>7220</v>
      </c>
      <c r="C34" s="110" t="s">
        <v>70</v>
      </c>
      <c r="D34" s="111">
        <v>392.1</v>
      </c>
      <c r="E34" s="111" t="s">
        <v>48</v>
      </c>
      <c r="F34" s="112">
        <v>2</v>
      </c>
      <c r="G34" s="69"/>
      <c r="H34" s="51" t="s">
        <v>43</v>
      </c>
      <c r="I34" s="1">
        <f>I35</f>
        <v>53425.42</v>
      </c>
      <c r="J34" s="1">
        <f>J35</f>
        <v>136.25</v>
      </c>
      <c r="K34" s="1">
        <f>K35</f>
        <v>260</v>
      </c>
    </row>
    <row r="35" spans="1:11" s="52" customFormat="1" ht="47.25">
      <c r="A35" s="113"/>
      <c r="B35" s="113"/>
      <c r="C35" s="110"/>
      <c r="D35" s="111"/>
      <c r="E35" s="111"/>
      <c r="F35" s="112"/>
      <c r="G35" s="71" t="s">
        <v>42</v>
      </c>
      <c r="H35" s="51" t="s">
        <v>49</v>
      </c>
      <c r="I35" s="55">
        <v>53425.42</v>
      </c>
      <c r="J35" s="1">
        <f>I35/D34</f>
        <v>136.25</v>
      </c>
      <c r="K35" s="1">
        <f>164+96</f>
        <v>260</v>
      </c>
    </row>
    <row r="36" spans="1:11">
      <c r="A36" s="27" t="s">
        <v>61</v>
      </c>
      <c r="B36" s="61"/>
      <c r="C36" s="27"/>
      <c r="D36" s="26">
        <f>D37+D40</f>
        <v>1247.7</v>
      </c>
      <c r="E36" s="74"/>
      <c r="F36" s="74"/>
      <c r="G36" s="72"/>
      <c r="H36" s="33"/>
      <c r="I36" s="26">
        <f>I37+I40</f>
        <v>13011148.789999999</v>
      </c>
      <c r="J36" s="26"/>
      <c r="K36" s="26"/>
    </row>
    <row r="37" spans="1:11" ht="15.75" customHeight="1">
      <c r="A37" s="116">
        <v>1</v>
      </c>
      <c r="B37" s="116">
        <v>7177</v>
      </c>
      <c r="C37" s="117" t="s">
        <v>63</v>
      </c>
      <c r="D37" s="118">
        <v>863</v>
      </c>
      <c r="E37" s="118" t="s">
        <v>45</v>
      </c>
      <c r="F37" s="125">
        <v>2</v>
      </c>
      <c r="G37" s="119" t="s">
        <v>42</v>
      </c>
      <c r="H37" s="32" t="s">
        <v>43</v>
      </c>
      <c r="I37" s="26">
        <f>I38+I39</f>
        <v>9442946</v>
      </c>
      <c r="J37" s="26">
        <f t="shared" ref="J37:K37" si="1">J38+J39</f>
        <v>10942</v>
      </c>
      <c r="K37" s="26">
        <f t="shared" si="1"/>
        <v>11012</v>
      </c>
    </row>
    <row r="38" spans="1:11">
      <c r="A38" s="116"/>
      <c r="B38" s="116"/>
      <c r="C38" s="117"/>
      <c r="D38" s="118"/>
      <c r="E38" s="118"/>
      <c r="F38" s="125"/>
      <c r="G38" s="120"/>
      <c r="H38" s="32" t="s">
        <v>44</v>
      </c>
      <c r="I38" s="26">
        <f>D37*K38</f>
        <v>9304003</v>
      </c>
      <c r="J38" s="26">
        <f>I38/D37</f>
        <v>10781</v>
      </c>
      <c r="K38" s="26">
        <v>10781</v>
      </c>
    </row>
    <row r="39" spans="1:11">
      <c r="A39" s="116"/>
      <c r="B39" s="116"/>
      <c r="C39" s="117"/>
      <c r="D39" s="118"/>
      <c r="E39" s="118"/>
      <c r="F39" s="125"/>
      <c r="G39" s="136"/>
      <c r="H39" s="32" t="s">
        <v>46</v>
      </c>
      <c r="I39" s="26">
        <v>138943</v>
      </c>
      <c r="J39" s="26">
        <f>I39/D37</f>
        <v>161</v>
      </c>
      <c r="K39" s="26">
        <v>231</v>
      </c>
    </row>
    <row r="40" spans="1:11" s="52" customFormat="1" ht="15.75" customHeight="1">
      <c r="A40" s="109">
        <f>A37+1</f>
        <v>2</v>
      </c>
      <c r="B40" s="109">
        <v>7210</v>
      </c>
      <c r="C40" s="110" t="s">
        <v>66</v>
      </c>
      <c r="D40" s="111">
        <v>384.7</v>
      </c>
      <c r="E40" s="111" t="s">
        <v>45</v>
      </c>
      <c r="F40" s="112">
        <v>2</v>
      </c>
      <c r="G40" s="121" t="s">
        <v>42</v>
      </c>
      <c r="H40" s="51" t="s">
        <v>43</v>
      </c>
      <c r="I40" s="1">
        <f>I41+I42</f>
        <v>3568202.79</v>
      </c>
      <c r="J40" s="1">
        <f>J41+J42</f>
        <v>9275.2900000000009</v>
      </c>
      <c r="K40" s="1">
        <f>K41+K42</f>
        <v>11012</v>
      </c>
    </row>
    <row r="41" spans="1:11" s="52" customFormat="1">
      <c r="A41" s="109"/>
      <c r="B41" s="109"/>
      <c r="C41" s="110"/>
      <c r="D41" s="111"/>
      <c r="E41" s="111"/>
      <c r="F41" s="112"/>
      <c r="G41" s="122"/>
      <c r="H41" s="51" t="s">
        <v>44</v>
      </c>
      <c r="I41" s="1">
        <v>3506266.09</v>
      </c>
      <c r="J41" s="1">
        <f>I41/D40</f>
        <v>9114.2900000000009</v>
      </c>
      <c r="K41" s="1">
        <v>10781</v>
      </c>
    </row>
    <row r="42" spans="1:11" s="52" customFormat="1">
      <c r="A42" s="109"/>
      <c r="B42" s="109"/>
      <c r="C42" s="110"/>
      <c r="D42" s="111"/>
      <c r="E42" s="111"/>
      <c r="F42" s="112"/>
      <c r="G42" s="129"/>
      <c r="H42" s="51" t="s">
        <v>46</v>
      </c>
      <c r="I42" s="1">
        <v>61936.7</v>
      </c>
      <c r="J42" s="1">
        <f>I42/D40</f>
        <v>161</v>
      </c>
      <c r="K42" s="1">
        <v>231</v>
      </c>
    </row>
    <row r="43" spans="1:11">
      <c r="A43" s="35"/>
      <c r="B43" s="36"/>
      <c r="C43" s="36"/>
      <c r="D43" s="36"/>
      <c r="E43" s="37"/>
      <c r="F43" s="37"/>
      <c r="G43" s="38"/>
      <c r="H43" s="39"/>
      <c r="I43" s="36"/>
      <c r="J43" s="36"/>
      <c r="K43" s="36"/>
    </row>
    <row r="44" spans="1:11" ht="150" customHeight="1">
      <c r="A44" s="40" t="s">
        <v>34</v>
      </c>
      <c r="B44" s="40"/>
      <c r="C44" s="115" t="s">
        <v>74</v>
      </c>
      <c r="D44" s="115"/>
      <c r="E44" s="115"/>
      <c r="F44" s="115"/>
      <c r="G44" s="115"/>
      <c r="H44" s="115"/>
      <c r="I44" s="115"/>
      <c r="J44" s="115"/>
      <c r="K44" s="115"/>
    </row>
    <row r="45" spans="1:11" ht="70.5" customHeight="1">
      <c r="A45" s="40" t="s">
        <v>35</v>
      </c>
      <c r="B45" s="40"/>
      <c r="C45" s="114" t="s">
        <v>36</v>
      </c>
      <c r="D45" s="114"/>
      <c r="E45" s="114"/>
      <c r="F45" s="114"/>
      <c r="G45" s="114"/>
      <c r="H45" s="114"/>
      <c r="I45" s="114"/>
      <c r="J45" s="114"/>
      <c r="K45" s="114"/>
    </row>
    <row r="46" spans="1:11" ht="57" customHeight="1">
      <c r="A46" s="40" t="s">
        <v>37</v>
      </c>
      <c r="B46" s="40"/>
      <c r="C46" s="106" t="s">
        <v>40</v>
      </c>
      <c r="D46" s="106"/>
      <c r="E46" s="106"/>
      <c r="F46" s="106"/>
      <c r="G46" s="106"/>
      <c r="H46" s="106"/>
      <c r="I46" s="106"/>
      <c r="J46" s="106"/>
      <c r="K46" s="106"/>
    </row>
    <row r="47" spans="1:11">
      <c r="A47" s="41" t="s">
        <v>38</v>
      </c>
      <c r="B47" s="41"/>
      <c r="C47" s="106" t="s">
        <v>39</v>
      </c>
      <c r="D47" s="106"/>
      <c r="E47" s="106"/>
      <c r="F47" s="106"/>
      <c r="G47" s="106"/>
      <c r="H47" s="106"/>
      <c r="I47" s="106"/>
      <c r="J47" s="106"/>
      <c r="K47" s="106"/>
    </row>
    <row r="48" spans="1:11">
      <c r="B48" s="43"/>
      <c r="D48" s="43"/>
      <c r="E48" s="43"/>
      <c r="F48" s="43"/>
      <c r="K48" s="47"/>
    </row>
    <row r="49" spans="1:11">
      <c r="A49" s="48" t="s">
        <v>16</v>
      </c>
      <c r="B49" s="44"/>
      <c r="D49" s="43"/>
      <c r="E49" s="43"/>
      <c r="F49" s="43"/>
      <c r="K49" s="47"/>
    </row>
    <row r="50" spans="1:11">
      <c r="A50" s="48" t="s">
        <v>54</v>
      </c>
      <c r="B50" s="44"/>
      <c r="D50" s="43"/>
      <c r="E50" s="43"/>
      <c r="F50" s="43"/>
      <c r="K50" s="47"/>
    </row>
    <row r="51" spans="1:11">
      <c r="A51" s="48" t="s">
        <v>56</v>
      </c>
      <c r="B51" s="44"/>
      <c r="D51" s="43"/>
      <c r="E51" s="43"/>
      <c r="F51" s="43"/>
      <c r="K51" s="47"/>
    </row>
    <row r="55" spans="1:11">
      <c r="E55" s="24"/>
      <c r="F55" s="24"/>
    </row>
    <row r="56" spans="1:11">
      <c r="E56" s="24"/>
      <c r="F56" s="24"/>
    </row>
    <row r="57" spans="1:11">
      <c r="E57" s="24"/>
      <c r="F57" s="24"/>
    </row>
    <row r="58" spans="1:11">
      <c r="E58" s="24"/>
      <c r="F58" s="24"/>
    </row>
    <row r="59" spans="1:11">
      <c r="E59" s="24"/>
      <c r="F59" s="24"/>
    </row>
    <row r="60" spans="1:11">
      <c r="E60" s="24"/>
      <c r="F60" s="24"/>
    </row>
    <row r="61" spans="1:11">
      <c r="E61" s="24"/>
      <c r="F61" s="24"/>
    </row>
    <row r="62" spans="1:11">
      <c r="E62" s="24"/>
      <c r="F62" s="24"/>
    </row>
    <row r="63" spans="1:11">
      <c r="E63" s="24"/>
      <c r="F63" s="24"/>
    </row>
    <row r="64" spans="1:11">
      <c r="E64" s="24"/>
      <c r="F64" s="24"/>
    </row>
    <row r="65" spans="5:6">
      <c r="E65" s="24"/>
      <c r="F65" s="24"/>
    </row>
    <row r="66" spans="5:6">
      <c r="E66" s="24"/>
      <c r="F66" s="24"/>
    </row>
    <row r="67" spans="5:6">
      <c r="E67" s="24"/>
      <c r="F67" s="24"/>
    </row>
    <row r="68" spans="5:6">
      <c r="E68" s="24"/>
      <c r="F68" s="24"/>
    </row>
    <row r="69" spans="5:6">
      <c r="E69" s="24"/>
      <c r="F69" s="24"/>
    </row>
    <row r="70" spans="5:6">
      <c r="E70" s="24"/>
      <c r="F70" s="24"/>
    </row>
    <row r="71" spans="5:6">
      <c r="E71" s="24"/>
      <c r="F71" s="24"/>
    </row>
    <row r="83" spans="5:6">
      <c r="E83" s="24"/>
      <c r="F83" s="24"/>
    </row>
    <row r="84" spans="5:6">
      <c r="E84" s="24"/>
      <c r="F84" s="24"/>
    </row>
    <row r="85" spans="5:6">
      <c r="E85" s="24"/>
      <c r="F85" s="24"/>
    </row>
    <row r="86" spans="5:6">
      <c r="E86" s="24"/>
      <c r="F86" s="24"/>
    </row>
    <row r="87" spans="5:6">
      <c r="E87" s="24"/>
      <c r="F87" s="24"/>
    </row>
    <row r="88" spans="5:6">
      <c r="E88" s="24"/>
      <c r="F88" s="24"/>
    </row>
    <row r="89" spans="5:6">
      <c r="E89" s="24"/>
      <c r="F89" s="24"/>
    </row>
    <row r="90" spans="5:6">
      <c r="E90" s="24"/>
      <c r="F90" s="24"/>
    </row>
    <row r="91" spans="5:6">
      <c r="E91" s="24"/>
      <c r="F91" s="24"/>
    </row>
    <row r="92" spans="5:6">
      <c r="E92" s="24"/>
      <c r="F92" s="24"/>
    </row>
    <row r="93" spans="5:6">
      <c r="E93" s="24"/>
      <c r="F93" s="24"/>
    </row>
    <row r="94" spans="5:6">
      <c r="E94" s="24"/>
      <c r="F94" s="24"/>
    </row>
    <row r="95" spans="5:6">
      <c r="E95" s="24"/>
      <c r="F95" s="24"/>
    </row>
    <row r="96" spans="5:6">
      <c r="E96" s="24"/>
      <c r="F96" s="24"/>
    </row>
    <row r="97" spans="5:6">
      <c r="E97" s="24"/>
      <c r="F97" s="24"/>
    </row>
    <row r="98" spans="5:6">
      <c r="E98" s="24"/>
      <c r="F98" s="24"/>
    </row>
    <row r="99" spans="5:6">
      <c r="E99" s="24"/>
      <c r="F99" s="24"/>
    </row>
    <row r="100" spans="5:6">
      <c r="E100" s="24"/>
      <c r="F100" s="24"/>
    </row>
    <row r="101" spans="5:6">
      <c r="E101" s="24"/>
      <c r="F101" s="24"/>
    </row>
    <row r="102" spans="5:6">
      <c r="E102" s="24"/>
      <c r="F102" s="24"/>
    </row>
    <row r="112" spans="5:6">
      <c r="E112" s="24"/>
      <c r="F112" s="24"/>
    </row>
    <row r="113" spans="5:6">
      <c r="E113" s="24"/>
      <c r="F113" s="24"/>
    </row>
    <row r="114" spans="5:6">
      <c r="E114" s="24"/>
      <c r="F114" s="24"/>
    </row>
    <row r="115" spans="5:6">
      <c r="E115" s="24"/>
      <c r="F115" s="24"/>
    </row>
    <row r="116" spans="5:6">
      <c r="E116" s="24"/>
      <c r="F116" s="24"/>
    </row>
    <row r="117" spans="5:6">
      <c r="E117" s="24"/>
      <c r="F117" s="24"/>
    </row>
    <row r="118" spans="5:6">
      <c r="E118" s="24"/>
      <c r="F118" s="24"/>
    </row>
    <row r="119" spans="5:6">
      <c r="E119" s="24"/>
      <c r="F119" s="24"/>
    </row>
    <row r="120" spans="5:6">
      <c r="E120" s="24"/>
      <c r="F120" s="24"/>
    </row>
    <row r="121" spans="5:6">
      <c r="E121" s="24"/>
      <c r="F121" s="24"/>
    </row>
    <row r="122" spans="5:6">
      <c r="E122" s="24"/>
      <c r="F122" s="24"/>
    </row>
    <row r="123" spans="5:6">
      <c r="E123" s="24"/>
      <c r="F123" s="24"/>
    </row>
    <row r="124" spans="5:6">
      <c r="E124" s="24"/>
      <c r="F124" s="24"/>
    </row>
    <row r="125" spans="5:6">
      <c r="E125" s="24"/>
      <c r="F125" s="24"/>
    </row>
    <row r="126" spans="5:6">
      <c r="E126" s="24"/>
      <c r="F126" s="24"/>
    </row>
    <row r="127" spans="5:6">
      <c r="E127" s="24"/>
      <c r="F127" s="24"/>
    </row>
    <row r="128" spans="5:6">
      <c r="E128" s="24"/>
      <c r="F128" s="24"/>
    </row>
    <row r="129" spans="5:6">
      <c r="E129" s="24"/>
      <c r="F129" s="24"/>
    </row>
    <row r="130" spans="5:6">
      <c r="E130" s="24"/>
      <c r="F130" s="24"/>
    </row>
    <row r="131" spans="5:6">
      <c r="E131" s="24"/>
      <c r="F131" s="24"/>
    </row>
    <row r="132" spans="5:6">
      <c r="E132" s="24"/>
      <c r="F132" s="24"/>
    </row>
    <row r="133" spans="5:6">
      <c r="E133" s="24"/>
      <c r="F133" s="24"/>
    </row>
    <row r="134" spans="5:6">
      <c r="E134" s="24"/>
      <c r="F134" s="24"/>
    </row>
    <row r="139" spans="5:6">
      <c r="E139" s="24"/>
      <c r="F139" s="24"/>
    </row>
    <row r="140" spans="5:6">
      <c r="E140" s="24"/>
      <c r="F140" s="24"/>
    </row>
    <row r="141" spans="5:6">
      <c r="E141" s="24"/>
      <c r="F141" s="24"/>
    </row>
    <row r="142" spans="5:6">
      <c r="E142" s="24"/>
      <c r="F142" s="24"/>
    </row>
    <row r="143" spans="5:6">
      <c r="E143" s="24"/>
      <c r="F143" s="24"/>
    </row>
    <row r="144" spans="5:6">
      <c r="E144" s="24"/>
      <c r="F144" s="24"/>
    </row>
    <row r="145" spans="5:6">
      <c r="E145" s="24"/>
      <c r="F145" s="24"/>
    </row>
    <row r="146" spans="5:6">
      <c r="E146" s="24"/>
      <c r="F146" s="24"/>
    </row>
    <row r="147" spans="5:6">
      <c r="E147" s="24"/>
      <c r="F147" s="24"/>
    </row>
  </sheetData>
  <autoFilter ref="A8:K42"/>
  <customSheetViews>
    <customSheetView guid="{3511D8A4-2A8D-4563-8DF1-C381EEDBF68F}" scale="90" showPageBreaks="1" printArea="1" showAutoFilter="1" topLeftCell="A172">
      <selection activeCell="I185" sqref="I185"/>
      <rowBreaks count="7" manualBreakCount="7">
        <brk id="87" max="7" man="1"/>
        <brk id="166" max="7" man="1"/>
        <brk id="257" max="7" man="1"/>
        <brk id="348" max="7" man="1"/>
        <brk id="447" max="7" man="1"/>
        <brk id="547" max="7" man="1"/>
        <brk id="650" max="7" man="1"/>
      </rowBreaks>
      <pageMargins left="0.31496062992125984" right="0.31496062992125984" top="0.35433070866141736" bottom="0.35433070866141736" header="0.31496062992125984" footer="0.31496062992125984"/>
      <printOptions horizontalCentered="1"/>
      <pageSetup paperSize="9" scale="49" fitToHeight="10" orientation="portrait" r:id="rId1"/>
      <autoFilter ref="B1:I1"/>
    </customSheetView>
    <customSheetView guid="{CC3EEC02-30D2-4905-AE21-71EA71520321}" scale="80" showPageBreaks="1" printArea="1" showAutoFilter="1" topLeftCell="A380">
      <selection activeCell="F648" sqref="F648:H650"/>
      <rowBreaks count="7" manualBreakCount="7">
        <brk id="87" max="7" man="1"/>
        <brk id="166" max="7" man="1"/>
        <brk id="257" max="7" man="1"/>
        <brk id="348" max="7" man="1"/>
        <brk id="447" max="7" man="1"/>
        <brk id="547" max="7" man="1"/>
        <brk id="650" max="7" man="1"/>
      </rowBreaks>
      <pageMargins left="0.31496062992125984" right="0.31496062992125984" top="0.35433070866141736" bottom="0.35433070866141736" header="0.31496062992125984" footer="0.31496062992125984"/>
      <printOptions horizontalCentered="1"/>
      <pageSetup paperSize="9" scale="49" fitToHeight="10" orientation="portrait" r:id="rId2"/>
      <autoFilter ref="B1:I1"/>
    </customSheetView>
    <customSheetView guid="{114D0552-1D3C-4C9A-AF28-55BD1176DD7C}" showPageBreaks="1" fitToPage="1" printArea="1" showAutoFilter="1">
      <pane xSplit="3" ySplit="5" topLeftCell="D133" activePane="bottomRight" state="frozen"/>
      <selection pane="bottomRight" activeCell="F82" sqref="F82"/>
      <rowBreaks count="12" manualBreakCount="12">
        <brk id="64" max="7" man="1"/>
        <brk id="110" max="7" man="1"/>
        <brk id="139" max="7" man="1"/>
        <brk id="150" max="7" man="1"/>
        <brk id="181" max="7" man="1"/>
        <brk id="312" max="7" man="1"/>
        <brk id="365" max="7" man="1"/>
        <brk id="433" max="7" man="1"/>
        <brk id="499" max="7" man="1"/>
        <brk id="569" max="7" man="1"/>
        <brk id="637" max="7" man="1"/>
        <brk id="847" max="7" man="1"/>
      </rowBreaks>
      <pageMargins left="0.31496062992125984" right="0.31496062992125984" top="0.35433070866141736" bottom="0.35433070866141736" header="0.31496062992125984" footer="0.31496062992125984"/>
      <printOptions horizontalCentered="1"/>
      <pageSetup paperSize="9" scale="10" orientation="portrait" r:id="rId3"/>
      <autoFilter ref="B1:I1"/>
    </customSheetView>
  </customSheetViews>
  <mergeCells count="88">
    <mergeCell ref="A6:K6"/>
    <mergeCell ref="I3:K3"/>
    <mergeCell ref="I4:K4"/>
    <mergeCell ref="I5:K5"/>
    <mergeCell ref="A20:A21"/>
    <mergeCell ref="B20:B21"/>
    <mergeCell ref="F20:F21"/>
    <mergeCell ref="C20:C21"/>
    <mergeCell ref="A14:A16"/>
    <mergeCell ref="A11:A13"/>
    <mergeCell ref="A17:A19"/>
    <mergeCell ref="B17:B19"/>
    <mergeCell ref="B14:B16"/>
    <mergeCell ref="B11:B13"/>
    <mergeCell ref="C17:C19"/>
    <mergeCell ref="G14:G16"/>
    <mergeCell ref="C28:C29"/>
    <mergeCell ref="D28:D29"/>
    <mergeCell ref="A30:A31"/>
    <mergeCell ref="B30:B31"/>
    <mergeCell ref="C30:C31"/>
    <mergeCell ref="D30:D31"/>
    <mergeCell ref="F17:F19"/>
    <mergeCell ref="D11:D13"/>
    <mergeCell ref="F11:F13"/>
    <mergeCell ref="G11:G13"/>
    <mergeCell ref="C14:C16"/>
    <mergeCell ref="E14:E16"/>
    <mergeCell ref="C11:C13"/>
    <mergeCell ref="F40:F42"/>
    <mergeCell ref="G40:G42"/>
    <mergeCell ref="D17:D19"/>
    <mergeCell ref="E11:E13"/>
    <mergeCell ref="E17:E19"/>
    <mergeCell ref="E26:E27"/>
    <mergeCell ref="F26:F27"/>
    <mergeCell ref="F14:F16"/>
    <mergeCell ref="G17:G19"/>
    <mergeCell ref="G37:G39"/>
    <mergeCell ref="D14:D16"/>
    <mergeCell ref="G30:G31"/>
    <mergeCell ref="F34:F35"/>
    <mergeCell ref="D20:D21"/>
    <mergeCell ref="E20:E21"/>
    <mergeCell ref="D34:D35"/>
    <mergeCell ref="F37:F39"/>
    <mergeCell ref="D23:D25"/>
    <mergeCell ref="F23:F25"/>
    <mergeCell ref="G23:G25"/>
    <mergeCell ref="E23:E25"/>
    <mergeCell ref="E34:E35"/>
    <mergeCell ref="E28:E29"/>
    <mergeCell ref="F30:F31"/>
    <mergeCell ref="D26:D27"/>
    <mergeCell ref="F28:F29"/>
    <mergeCell ref="E30:E31"/>
    <mergeCell ref="C40:C42"/>
    <mergeCell ref="D40:D42"/>
    <mergeCell ref="E40:E42"/>
    <mergeCell ref="D37:D39"/>
    <mergeCell ref="A23:A25"/>
    <mergeCell ref="B23:B25"/>
    <mergeCell ref="A26:A27"/>
    <mergeCell ref="A28:A29"/>
    <mergeCell ref="E37:E39"/>
    <mergeCell ref="C23:C25"/>
    <mergeCell ref="A34:A35"/>
    <mergeCell ref="B34:B35"/>
    <mergeCell ref="C34:C35"/>
    <mergeCell ref="C26:C27"/>
    <mergeCell ref="B26:B27"/>
    <mergeCell ref="B28:B29"/>
    <mergeCell ref="C47:K47"/>
    <mergeCell ref="A32:A33"/>
    <mergeCell ref="B32:B33"/>
    <mergeCell ref="C32:C33"/>
    <mergeCell ref="D32:D33"/>
    <mergeCell ref="E32:E33"/>
    <mergeCell ref="F32:F33"/>
    <mergeCell ref="G32:G33"/>
    <mergeCell ref="C45:K45"/>
    <mergeCell ref="C46:K46"/>
    <mergeCell ref="C44:K44"/>
    <mergeCell ref="A37:A39"/>
    <mergeCell ref="B37:B39"/>
    <mergeCell ref="C37:C39"/>
    <mergeCell ref="A40:A42"/>
    <mergeCell ref="B40:B42"/>
  </mergeCells>
  <printOptions horizontalCentered="1"/>
  <pageMargins left="0.19685039370078741" right="0.19685039370078741" top="0.78740157480314965" bottom="0.39370078740157483" header="0.31496062992125984" footer="0.31496062992125984"/>
  <pageSetup paperSize="9" scale="43" fitToHeight="0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форма 1</vt:lpstr>
      <vt:lpstr>Форма 2</vt:lpstr>
      <vt:lpstr>'форма 1'!Заголовки_для_печати</vt:lpstr>
      <vt:lpstr>'Форма 2'!Заголовки_для_печати</vt:lpstr>
      <vt:lpstr>'форма 1'!Область_печати</vt:lpstr>
      <vt:lpstr>'Форма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Света</cp:lastModifiedBy>
  <cp:lastPrinted>2022-03-04T04:16:17Z</cp:lastPrinted>
  <dcterms:created xsi:type="dcterms:W3CDTF">2014-04-25T08:41:06Z</dcterms:created>
  <dcterms:modified xsi:type="dcterms:W3CDTF">2022-04-05T02:19:38Z</dcterms:modified>
</cp:coreProperties>
</file>