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1760"/>
  </bookViews>
  <sheets>
    <sheet name="утвержденная на 01.01.2023 (2)" sheetId="17" r:id="rId1"/>
    <sheet name="расчеты к паспорту" sheetId="4" state="hidden" r:id="rId2"/>
    <sheet name="расчеты к паспорту на 01.01.22" sheetId="5" state="hidden" r:id="rId3"/>
    <sheet name="расчеты к паспорту на 25.01.22" sheetId="6" state="hidden" r:id="rId4"/>
    <sheet name="Лист1" sheetId="16" r:id="rId5"/>
  </sheets>
  <definedNames>
    <definedName name="_xlnm._FilterDatabase" localSheetId="0" hidden="1">'утвержденная на 01.01.2023 (2)'!$A$7:$O$21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7" l="1"/>
  <c r="D28" i="17"/>
  <c r="L27" i="17"/>
  <c r="H27" i="17"/>
  <c r="D27" i="17"/>
  <c r="L26" i="17"/>
  <c r="H26" i="17"/>
  <c r="H19" i="17" s="1"/>
  <c r="D26" i="17"/>
  <c r="D25" i="17"/>
  <c r="D24" i="17"/>
  <c r="D23" i="17"/>
  <c r="D22" i="17"/>
  <c r="D21" i="17"/>
  <c r="D20" i="17"/>
  <c r="O19" i="17"/>
  <c r="O30" i="17" s="1"/>
  <c r="N19" i="17"/>
  <c r="N30" i="17" s="1"/>
  <c r="M19" i="17"/>
  <c r="M30" i="17" s="1"/>
  <c r="L19" i="17"/>
  <c r="L30" i="17" s="1"/>
  <c r="K19" i="17"/>
  <c r="J19" i="17"/>
  <c r="I19" i="17"/>
  <c r="I30" i="17" s="1"/>
  <c r="G19" i="17"/>
  <c r="F19" i="17"/>
  <c r="E19" i="17"/>
  <c r="E30" i="17" s="1"/>
  <c r="D19" i="17"/>
  <c r="D18" i="17"/>
  <c r="O17" i="17"/>
  <c r="N17" i="17"/>
  <c r="M17" i="17"/>
  <c r="L17" i="17"/>
  <c r="K17" i="17"/>
  <c r="J17" i="17"/>
  <c r="I17" i="17"/>
  <c r="H17" i="17"/>
  <c r="G17" i="17"/>
  <c r="F17" i="17"/>
  <c r="E17" i="17"/>
  <c r="D17" i="17"/>
  <c r="L16" i="17"/>
  <c r="H16" i="17"/>
  <c r="D16" i="17"/>
  <c r="L15" i="17"/>
  <c r="H15" i="17"/>
  <c r="D15" i="17"/>
  <c r="L14" i="17"/>
  <c r="H14" i="17"/>
  <c r="D14" i="17"/>
  <c r="L13" i="17"/>
  <c r="H13" i="17"/>
  <c r="D13" i="17"/>
  <c r="L12" i="17"/>
  <c r="H12" i="17"/>
  <c r="D12" i="17"/>
  <c r="L11" i="17"/>
  <c r="H11" i="17"/>
  <c r="D11" i="17"/>
  <c r="O10" i="17"/>
  <c r="N10" i="17"/>
  <c r="M10" i="17"/>
  <c r="L10" i="17"/>
  <c r="K10" i="17"/>
  <c r="J10" i="17"/>
  <c r="I10" i="17"/>
  <c r="G10" i="17"/>
  <c r="F10" i="17"/>
  <c r="E10" i="17"/>
  <c r="L9" i="17"/>
  <c r="H9" i="17"/>
  <c r="D9" i="17"/>
  <c r="O8" i="17"/>
  <c r="N8" i="17"/>
  <c r="M8" i="17"/>
  <c r="L8" i="17"/>
  <c r="K8" i="17"/>
  <c r="J8" i="17"/>
  <c r="I8" i="17"/>
  <c r="H8" i="17"/>
  <c r="G8" i="17"/>
  <c r="F8" i="17"/>
  <c r="E8" i="17"/>
  <c r="D8" i="17"/>
  <c r="G30" i="17" l="1"/>
  <c r="D10" i="17"/>
  <c r="D30" i="17" s="1"/>
  <c r="F30" i="17"/>
  <c r="H10" i="17"/>
  <c r="H30" i="17" s="1"/>
  <c r="J30" i="17"/>
  <c r="K30" i="17"/>
  <c r="B6" i="5" l="1"/>
  <c r="D28" i="5" l="1"/>
  <c r="K11" i="5"/>
  <c r="J11" i="5"/>
  <c r="Z14" i="6" l="1"/>
  <c r="Y14" i="6"/>
  <c r="X14" i="6"/>
  <c r="U14" i="6"/>
  <c r="T14" i="6"/>
  <c r="S14" i="6"/>
  <c r="P14" i="6"/>
  <c r="O14" i="6"/>
  <c r="N14" i="6"/>
  <c r="K14" i="6"/>
  <c r="J14" i="6"/>
  <c r="I14" i="6"/>
  <c r="E14" i="6"/>
  <c r="D14" i="6"/>
  <c r="C14" i="6"/>
  <c r="Z13" i="6"/>
  <c r="Y13" i="6"/>
  <c r="X13" i="6"/>
  <c r="U13" i="6"/>
  <c r="T13" i="6"/>
  <c r="S13" i="6"/>
  <c r="P13" i="6"/>
  <c r="O13" i="6"/>
  <c r="N13" i="6"/>
  <c r="K13" i="6"/>
  <c r="J13" i="6"/>
  <c r="I13" i="6"/>
  <c r="E13" i="6"/>
  <c r="D13" i="6"/>
  <c r="C13" i="6"/>
  <c r="Z12" i="6"/>
  <c r="Y12" i="6"/>
  <c r="X12" i="6"/>
  <c r="U12" i="6"/>
  <c r="T12" i="6"/>
  <c r="S12" i="6"/>
  <c r="P12" i="6"/>
  <c r="O12" i="6"/>
  <c r="N12" i="6"/>
  <c r="K12" i="6"/>
  <c r="J12" i="6"/>
  <c r="I12" i="6"/>
  <c r="E12" i="6"/>
  <c r="D12" i="6"/>
  <c r="C12" i="6"/>
  <c r="Z11" i="6"/>
  <c r="Y11" i="6"/>
  <c r="Y15" i="6" s="1"/>
  <c r="X11" i="6"/>
  <c r="U11" i="6"/>
  <c r="U15" i="6" s="1"/>
  <c r="T11" i="6"/>
  <c r="S11" i="6"/>
  <c r="S15" i="6" s="1"/>
  <c r="P11" i="6"/>
  <c r="P15" i="6" s="1"/>
  <c r="O11" i="6"/>
  <c r="O15" i="6" s="1"/>
  <c r="K11" i="6"/>
  <c r="K15" i="6" s="1"/>
  <c r="J11" i="6"/>
  <c r="J15" i="6" s="1"/>
  <c r="I11" i="6"/>
  <c r="E11" i="6"/>
  <c r="E15" i="6" s="1"/>
  <c r="D11" i="6"/>
  <c r="D15" i="6" s="1"/>
  <c r="C11" i="6"/>
  <c r="X14" i="5"/>
  <c r="Y14" i="5"/>
  <c r="Z14" i="5"/>
  <c r="X13" i="5"/>
  <c r="Y13" i="5"/>
  <c r="Z13" i="5"/>
  <c r="X12" i="5"/>
  <c r="Y12" i="5"/>
  <c r="Y15" i="5" s="1"/>
  <c r="Z12" i="5"/>
  <c r="X11" i="5"/>
  <c r="Y11" i="5"/>
  <c r="Z11" i="5"/>
  <c r="Z15" i="5" s="1"/>
  <c r="S14" i="5"/>
  <c r="T14" i="5"/>
  <c r="U14" i="5"/>
  <c r="S13" i="5"/>
  <c r="T13" i="5"/>
  <c r="U13" i="5"/>
  <c r="S12" i="5"/>
  <c r="T12" i="5"/>
  <c r="U12" i="5"/>
  <c r="S11" i="5"/>
  <c r="T11" i="5"/>
  <c r="U11" i="5"/>
  <c r="N14" i="5"/>
  <c r="O14" i="5"/>
  <c r="P14" i="5"/>
  <c r="N13" i="5"/>
  <c r="O13" i="5"/>
  <c r="P13" i="5"/>
  <c r="M13" i="5"/>
  <c r="N12" i="5"/>
  <c r="O12" i="5"/>
  <c r="P12" i="5"/>
  <c r="M12" i="5"/>
  <c r="N11" i="5"/>
  <c r="O11" i="5"/>
  <c r="P11" i="5"/>
  <c r="I14" i="5"/>
  <c r="J14" i="5"/>
  <c r="K14" i="5"/>
  <c r="I13" i="5"/>
  <c r="J13" i="5"/>
  <c r="K13" i="5"/>
  <c r="H13" i="5"/>
  <c r="I12" i="5"/>
  <c r="J12" i="5"/>
  <c r="K12" i="5"/>
  <c r="H12" i="5"/>
  <c r="I11" i="5"/>
  <c r="C14" i="5"/>
  <c r="D14" i="5"/>
  <c r="E14" i="5"/>
  <c r="C13" i="5"/>
  <c r="D13" i="5"/>
  <c r="E13" i="5"/>
  <c r="C12" i="5"/>
  <c r="D12" i="5"/>
  <c r="E12" i="5"/>
  <c r="C11" i="5"/>
  <c r="D11" i="5"/>
  <c r="E11" i="5"/>
  <c r="C5" i="6"/>
  <c r="N11" i="6" s="1"/>
  <c r="N15" i="6" s="1"/>
  <c r="F32" i="6"/>
  <c r="E32" i="6"/>
  <c r="D32" i="6"/>
  <c r="F31" i="6"/>
  <c r="E31" i="6"/>
  <c r="D31" i="6"/>
  <c r="F30" i="6"/>
  <c r="E30" i="6"/>
  <c r="D30" i="6"/>
  <c r="F29" i="6"/>
  <c r="E29" i="6"/>
  <c r="D29" i="6"/>
  <c r="F28" i="6"/>
  <c r="E28" i="6"/>
  <c r="D28" i="6"/>
  <c r="F24" i="6"/>
  <c r="E24" i="6"/>
  <c r="D24" i="6"/>
  <c r="C24" i="6"/>
  <c r="G23" i="6"/>
  <c r="G22" i="6"/>
  <c r="G21" i="6"/>
  <c r="G20" i="6"/>
  <c r="G19" i="6"/>
  <c r="W8" i="6"/>
  <c r="V8" i="6"/>
  <c r="U8" i="6"/>
  <c r="Q8" i="6"/>
  <c r="P8" i="6"/>
  <c r="R8" i="6" s="1"/>
  <c r="O8" i="6"/>
  <c r="K8" i="6"/>
  <c r="J8" i="6"/>
  <c r="I8" i="6"/>
  <c r="E8" i="6"/>
  <c r="D8" i="6"/>
  <c r="C8" i="6"/>
  <c r="B8" i="6" s="1"/>
  <c r="T7" i="6"/>
  <c r="W14" i="6" s="1"/>
  <c r="N7" i="6"/>
  <c r="W13" i="6" s="1"/>
  <c r="H7" i="6"/>
  <c r="W12" i="6" s="1"/>
  <c r="B7" i="6"/>
  <c r="W11" i="6" s="1"/>
  <c r="T6" i="6"/>
  <c r="R14" i="6" s="1"/>
  <c r="N6" i="6"/>
  <c r="R13" i="6" s="1"/>
  <c r="H6" i="6"/>
  <c r="R12" i="6" s="1"/>
  <c r="B6" i="6"/>
  <c r="R11" i="6" s="1"/>
  <c r="T5" i="6"/>
  <c r="M14" i="6" s="1"/>
  <c r="N5" i="6"/>
  <c r="M13" i="6" s="1"/>
  <c r="H5" i="6"/>
  <c r="M12" i="6" s="1"/>
  <c r="B5" i="6"/>
  <c r="C30" i="6" s="1"/>
  <c r="T4" i="6"/>
  <c r="H14" i="6" s="1"/>
  <c r="N4" i="6"/>
  <c r="H13" i="6" s="1"/>
  <c r="H4" i="6"/>
  <c r="H12" i="6" s="1"/>
  <c r="B4" i="6"/>
  <c r="C29" i="6" s="1"/>
  <c r="T3" i="6"/>
  <c r="B14" i="6" s="1"/>
  <c r="N3" i="6"/>
  <c r="B13" i="6" s="1"/>
  <c r="H3" i="6"/>
  <c r="B12" i="6" s="1"/>
  <c r="B3" i="6"/>
  <c r="C28" i="6" s="1"/>
  <c r="D29" i="5"/>
  <c r="E29" i="5"/>
  <c r="F29" i="5"/>
  <c r="D30" i="5"/>
  <c r="E30" i="5"/>
  <c r="F30" i="5"/>
  <c r="D31" i="5"/>
  <c r="E31" i="5"/>
  <c r="F31" i="5"/>
  <c r="D32" i="5"/>
  <c r="E32" i="5"/>
  <c r="F32" i="5"/>
  <c r="E28" i="5"/>
  <c r="F28" i="5"/>
  <c r="F33" i="5" s="1"/>
  <c r="N4" i="5"/>
  <c r="N5" i="5"/>
  <c r="N6" i="5"/>
  <c r="R13" i="5" s="1"/>
  <c r="N7" i="5"/>
  <c r="W13" i="5" s="1"/>
  <c r="N3" i="5"/>
  <c r="B13" i="5" s="1"/>
  <c r="H4" i="5"/>
  <c r="H5" i="5"/>
  <c r="H6" i="5"/>
  <c r="R12" i="5" s="1"/>
  <c r="H7" i="5"/>
  <c r="H3" i="5"/>
  <c r="B12" i="5" s="1"/>
  <c r="B4" i="5"/>
  <c r="H11" i="5" s="1"/>
  <c r="B5" i="5"/>
  <c r="M11" i="5" s="1"/>
  <c r="B7" i="5"/>
  <c r="W11" i="5" s="1"/>
  <c r="B3" i="5"/>
  <c r="B11" i="5" s="1"/>
  <c r="B11" i="6" l="1"/>
  <c r="B15" i="6" s="1"/>
  <c r="N8" i="6"/>
  <c r="G24" i="6"/>
  <c r="C15" i="6"/>
  <c r="I15" i="6"/>
  <c r="T15" i="6"/>
  <c r="Z15" i="6"/>
  <c r="H11" i="6"/>
  <c r="H15" i="6" s="1"/>
  <c r="T8" i="6"/>
  <c r="M11" i="6"/>
  <c r="M15" i="6" s="1"/>
  <c r="X15" i="5"/>
  <c r="X15" i="6"/>
  <c r="D33" i="6"/>
  <c r="C32" i="6"/>
  <c r="W15" i="6"/>
  <c r="H8" i="6"/>
  <c r="E33" i="6"/>
  <c r="C31" i="6"/>
  <c r="C33" i="6" s="1"/>
  <c r="R15" i="6"/>
  <c r="D33" i="5"/>
  <c r="W12" i="5"/>
  <c r="E33" i="5"/>
  <c r="R11" i="5"/>
  <c r="F15" i="6"/>
  <c r="F33" i="6"/>
  <c r="F24" i="5" l="1"/>
  <c r="G24" i="5" s="1"/>
  <c r="E24" i="5"/>
  <c r="D24" i="5"/>
  <c r="C24" i="5"/>
  <c r="G23" i="5"/>
  <c r="G22" i="5"/>
  <c r="G21" i="5"/>
  <c r="G20" i="5"/>
  <c r="G19" i="5"/>
  <c r="U15" i="5"/>
  <c r="T15" i="5"/>
  <c r="S15" i="5"/>
  <c r="P15" i="5"/>
  <c r="O15" i="5"/>
  <c r="N15" i="5"/>
  <c r="K15" i="5"/>
  <c r="J15" i="5"/>
  <c r="I15" i="5"/>
  <c r="E15" i="5"/>
  <c r="D15" i="5"/>
  <c r="C15" i="5"/>
  <c r="F15" i="5" s="1"/>
  <c r="W8" i="5"/>
  <c r="V8" i="5"/>
  <c r="U8" i="5"/>
  <c r="Q8" i="5"/>
  <c r="P8" i="5"/>
  <c r="O8" i="5"/>
  <c r="K8" i="5"/>
  <c r="J8" i="5"/>
  <c r="I8" i="5"/>
  <c r="E8" i="5"/>
  <c r="D8" i="5"/>
  <c r="C8" i="5"/>
  <c r="B8" i="5" s="1"/>
  <c r="T7" i="5"/>
  <c r="T6" i="5"/>
  <c r="T5" i="5"/>
  <c r="T4" i="5"/>
  <c r="T3" i="5"/>
  <c r="M14" i="5" l="1"/>
  <c r="M15" i="5" s="1"/>
  <c r="G30" i="5" s="1"/>
  <c r="C30" i="5"/>
  <c r="H30" i="5" s="1"/>
  <c r="N8" i="5"/>
  <c r="H14" i="5"/>
  <c r="H15" i="5" s="1"/>
  <c r="G29" i="5" s="1"/>
  <c r="C29" i="5"/>
  <c r="B14" i="5"/>
  <c r="B15" i="5" s="1"/>
  <c r="G28" i="5" s="1"/>
  <c r="C28" i="5"/>
  <c r="H28" i="5" s="1"/>
  <c r="W14" i="5"/>
  <c r="W15" i="5" s="1"/>
  <c r="G32" i="5" s="1"/>
  <c r="C32" i="5"/>
  <c r="R14" i="5"/>
  <c r="R15" i="5" s="1"/>
  <c r="G31" i="5" s="1"/>
  <c r="C31" i="5"/>
  <c r="C33" i="5" s="1"/>
  <c r="T8" i="5"/>
  <c r="R8" i="5"/>
  <c r="H8" i="5"/>
  <c r="G33" i="5" l="1"/>
  <c r="H29" i="5"/>
  <c r="H31" i="5"/>
  <c r="H33" i="5"/>
  <c r="H32" i="5"/>
  <c r="G20" i="4"/>
  <c r="G21" i="4"/>
  <c r="G22" i="4"/>
  <c r="G23" i="4"/>
  <c r="G19" i="4"/>
  <c r="C24" i="4"/>
  <c r="D24" i="4"/>
  <c r="E24" i="4"/>
  <c r="F24" i="4"/>
  <c r="Z15" i="4"/>
  <c r="Y15" i="4"/>
  <c r="X15" i="4"/>
  <c r="W12" i="4"/>
  <c r="W13" i="4"/>
  <c r="W14" i="4"/>
  <c r="S15" i="4"/>
  <c r="T15" i="4"/>
  <c r="U15" i="4"/>
  <c r="R12" i="4"/>
  <c r="R13" i="4"/>
  <c r="R14" i="4"/>
  <c r="R11" i="4"/>
  <c r="N15" i="4"/>
  <c r="O15" i="4"/>
  <c r="P15" i="4"/>
  <c r="M12" i="4"/>
  <c r="M13" i="4"/>
  <c r="M14" i="4"/>
  <c r="M11" i="4"/>
  <c r="J15" i="4"/>
  <c r="K15" i="4"/>
  <c r="I15" i="4"/>
  <c r="H14" i="4"/>
  <c r="H12" i="4"/>
  <c r="H13" i="4"/>
  <c r="H11" i="4"/>
  <c r="B13" i="4"/>
  <c r="H4" i="4"/>
  <c r="H5" i="4"/>
  <c r="H6" i="4"/>
  <c r="H7" i="4"/>
  <c r="H3" i="4"/>
  <c r="N5" i="4"/>
  <c r="N6" i="4"/>
  <c r="N7" i="4"/>
  <c r="N3" i="4"/>
  <c r="T4" i="4"/>
  <c r="T5" i="4"/>
  <c r="T6" i="4"/>
  <c r="T7" i="4"/>
  <c r="T3" i="4"/>
  <c r="V8" i="4"/>
  <c r="W8" i="4"/>
  <c r="U8" i="4"/>
  <c r="P8" i="4"/>
  <c r="Q8" i="4"/>
  <c r="O8" i="4"/>
  <c r="J8" i="4"/>
  <c r="K8" i="4"/>
  <c r="I8" i="4"/>
  <c r="B8" i="4"/>
  <c r="C8" i="4"/>
  <c r="D8" i="4"/>
  <c r="E8" i="4"/>
  <c r="B14" i="4"/>
  <c r="B15" i="4" s="1"/>
  <c r="N4" i="4"/>
  <c r="E15" i="4"/>
  <c r="D15" i="4"/>
  <c r="C15" i="4"/>
  <c r="T8" i="4" l="1"/>
  <c r="R15" i="4"/>
  <c r="N8" i="4"/>
  <c r="M15" i="4"/>
  <c r="G24" i="4"/>
  <c r="F15" i="4"/>
  <c r="H8" i="4"/>
  <c r="H15" i="4"/>
  <c r="R8" i="4"/>
  <c r="G30" i="6" l="1"/>
</calcChain>
</file>

<file path=xl/sharedStrings.xml><?xml version="1.0" encoding="utf-8"?>
<sst xmlns="http://schemas.openxmlformats.org/spreadsheetml/2006/main" count="194" uniqueCount="79">
  <si>
    <t>Основные мероприятия</t>
  </si>
  <si>
    <t>всего</t>
  </si>
  <si>
    <t>местный бюджет</t>
  </si>
  <si>
    <t>областной бюджет</t>
  </si>
  <si>
    <t>федеральный бюджет</t>
  </si>
  <si>
    <t>Подпрограмма «Развитие дошкольного образования»</t>
  </si>
  <si>
    <t xml:space="preserve">  Подпрограмма «Развитие общего образования»</t>
  </si>
  <si>
    <t>Общеобразовательные организации Шегарского района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</si>
  <si>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</si>
  <si>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</si>
  <si>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Образовательные организации Шегарского района</t>
  </si>
  <si>
    <t>Подпрограмма «Управление системой образования»</t>
  </si>
  <si>
    <t>Районная августовская конференция работников образования</t>
  </si>
  <si>
    <t>Итого:</t>
  </si>
  <si>
    <t>к Постановлению Администрации</t>
  </si>
  <si>
    <t>1.1</t>
  </si>
  <si>
    <t>2</t>
  </si>
  <si>
    <t>2.1</t>
  </si>
  <si>
    <t>2.2</t>
  </si>
  <si>
    <t>2.3</t>
  </si>
  <si>
    <t>3</t>
  </si>
  <si>
    <t>3.1</t>
  </si>
  <si>
    <t>4</t>
  </si>
  <si>
    <t>Образовательные учреждения</t>
  </si>
  <si>
    <t>Подпрограмма «Развитие дополнительного образования»</t>
  </si>
  <si>
    <t>Обеспечение обучающихся с ограниченными возможностями здоровья бесплатным двухразовым питанием</t>
  </si>
  <si>
    <t>Обеспечение бесплатным горячим питанием, обучающихся получающих начальное общее образование</t>
  </si>
  <si>
    <t xml:space="preserve">Внедрение и функционирование целевой модели цифровой образовательной среды 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</si>
  <si>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</si>
  <si>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</si>
  <si>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4.9</t>
  </si>
  <si>
    <t>проверка</t>
  </si>
  <si>
    <t>дошколка</t>
  </si>
  <si>
    <t>основная</t>
  </si>
  <si>
    <t>доп</t>
  </si>
  <si>
    <t>упр</t>
  </si>
  <si>
    <t>2020 год</t>
  </si>
  <si>
    <t>2021 год</t>
  </si>
  <si>
    <t>2022 год</t>
  </si>
  <si>
    <t>2023 год</t>
  </si>
  <si>
    <t>2024 год</t>
  </si>
  <si>
    <t>год</t>
  </si>
  <si>
    <t>итого</t>
  </si>
  <si>
    <t>свод паспорт</t>
  </si>
  <si>
    <t>МБ</t>
  </si>
  <si>
    <t>ОБ</t>
  </si>
  <si>
    <t>ФБ</t>
  </si>
  <si>
    <t>Паспорт</t>
  </si>
  <si>
    <t>Было:</t>
  </si>
  <si>
    <t>Изменила:</t>
  </si>
  <si>
    <t xml:space="preserve">Районный конкурс «Сердце отдаю детям» (цветы, подарки победителям, оформление) </t>
  </si>
  <si>
    <t xml:space="preserve">Районный конкурс «Учитель года-2022» (цветы, подарки победителям, оформление) </t>
  </si>
  <si>
    <t>Участие в областном конкурсе «Учитель года-2022» (цветы, транспортные расходы)</t>
  </si>
  <si>
    <t>Районный конкурс «Воспитатель года-2022» (оформление и награждение победителей)</t>
  </si>
  <si>
    <t>Участие в областном конкурсе «Воспитатель года-2022» (цветы, транспортные расходы)</t>
  </si>
  <si>
    <t>МКУ «Отдел  образования Администрации Шегарского района», МКУ «Управление образования Администрации Шегарского района»</t>
  </si>
  <si>
    <t>Образовательные организации Шегарского района, МКУ "Отдел образования Администрации Шегарского района"  МКУ "Управление образования Администрации Шегарского района"</t>
  </si>
  <si>
    <t>МКУ «Управление образования Администрации Шегарского района»</t>
  </si>
  <si>
    <t>МКУ «Отдел  образования Администрации Шегарского района», МКУ «Управление  образования Администрации Шегарского района»</t>
  </si>
  <si>
    <t>МКУ «Управление  образования Администрации Шегарского района»</t>
  </si>
  <si>
    <t>Всего</t>
  </si>
  <si>
    <t xml:space="preserve">Приложение № </t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</si>
  <si>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 всероссийском,  муниципальном, региональном и уровнях (по направлениям)</t>
  </si>
  <si>
    <t>4.10</t>
  </si>
  <si>
    <t>Организация и проведение поздравлений с профессиональными праздниками педагогических работников</t>
  </si>
  <si>
    <t>МКУ "Управление образования Администрации Шегарского района",Образовательные организации Шегарского района</t>
  </si>
  <si>
    <t>Повышение курсов квалификации руководителй образовательных организаций, их заместителей, педагогических работников</t>
  </si>
  <si>
    <t>МКУ "Управление образования Администрации Шегарского района", МКУДО «ЦДТ»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</si>
  <si>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</si>
  <si>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Объем финансирования на 2023 год, тыс. руб.</t>
  </si>
  <si>
    <t>Объем финансирования на 2024 год, тыс. руб.</t>
  </si>
  <si>
    <t>Объем финансирования на 2025 год, тыс. руб.</t>
  </si>
  <si>
    <t>МКДОУ "Шегарский детский сад № 1", МКДОУ "Шегарский детский сад № 2"</t>
  </si>
  <si>
    <t>4.1.</t>
  </si>
  <si>
    <t>4.2.</t>
  </si>
  <si>
    <t>2.4.</t>
  </si>
  <si>
    <t>2.5.</t>
  </si>
  <si>
    <t>2.6.</t>
  </si>
  <si>
    <t>Шегарского района от 15.02.2023 №154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</si>
</sst>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0000"/>
    <numFmt numFmtId="167" formatCode="#,##0.00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C2EC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49" fontId="2" fillId="0" borderId="19" xfId="0" applyNumberFormat="1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left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left" vertical="center" wrapText="1"/>
    </xf>
    <xf numFmtId="164" fontId="4" fillId="0" borderId="7" xfId="0" applyNumberFormat="1" applyFont="1" applyBorder="1" applyAlignment="1">
      <alignment horizontal="justify" wrapText="1"/>
    </xf>
    <xf numFmtId="164" fontId="4" fillId="0" borderId="34" xfId="0" applyNumberFormat="1" applyFont="1" applyBorder="1" applyAlignment="1">
      <alignment horizontal="justify" wrapText="1"/>
    </xf>
    <xf numFmtId="164" fontId="0" fillId="0" borderId="0" xfId="0" applyNumberFormat="1"/>
    <xf numFmtId="164" fontId="4" fillId="0" borderId="7" xfId="0" applyNumberFormat="1" applyFont="1" applyBorder="1" applyAlignment="1">
      <alignment vertical="top" wrapText="1"/>
    </xf>
    <xf numFmtId="164" fontId="4" fillId="0" borderId="34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horizontal="center" vertical="top" wrapText="1"/>
    </xf>
    <xf numFmtId="164" fontId="4" fillId="0" borderId="34" xfId="0" applyNumberFormat="1" applyFont="1" applyBorder="1" applyAlignment="1">
      <alignment horizontal="center" vertical="top" wrapText="1"/>
    </xf>
    <xf numFmtId="164" fontId="4" fillId="0" borderId="32" xfId="0" applyNumberFormat="1" applyFont="1" applyBorder="1" applyAlignment="1">
      <alignment horizontal="justify" wrapText="1"/>
    </xf>
    <xf numFmtId="164" fontId="4" fillId="0" borderId="31" xfId="0" applyNumberFormat="1" applyFont="1" applyBorder="1" applyAlignment="1">
      <alignment horizontal="justify" wrapText="1"/>
    </xf>
    <xf numFmtId="164" fontId="4" fillId="0" borderId="31" xfId="0" applyNumberFormat="1" applyFont="1" applyBorder="1" applyAlignment="1">
      <alignment horizontal="justify" vertical="top" wrapText="1"/>
    </xf>
    <xf numFmtId="164" fontId="4" fillId="0" borderId="33" xfId="0" applyNumberFormat="1" applyFont="1" applyBorder="1" applyAlignment="1">
      <alignment vertical="top" wrapText="1"/>
    </xf>
    <xf numFmtId="164" fontId="4" fillId="0" borderId="31" xfId="0" applyNumberFormat="1" applyFont="1" applyBorder="1" applyAlignment="1">
      <alignment horizontal="center" vertical="top" wrapText="1"/>
    </xf>
    <xf numFmtId="164" fontId="4" fillId="0" borderId="31" xfId="0" applyNumberFormat="1" applyFont="1" applyBorder="1" applyAlignment="1">
      <alignment vertical="top" wrapText="1"/>
    </xf>
    <xf numFmtId="0" fontId="0" fillId="0" borderId="0" xfId="0" applyNumberFormat="1"/>
    <xf numFmtId="164" fontId="4" fillId="6" borderId="7" xfId="0" applyNumberFormat="1" applyFont="1" applyFill="1" applyBorder="1" applyAlignment="1">
      <alignment horizontal="justify" wrapText="1"/>
    </xf>
    <xf numFmtId="164" fontId="4" fillId="6" borderId="34" xfId="0" applyNumberFormat="1" applyFont="1" applyFill="1" applyBorder="1" applyAlignment="1">
      <alignment horizontal="justify" wrapText="1"/>
    </xf>
    <xf numFmtId="164" fontId="4" fillId="6" borderId="32" xfId="0" applyNumberFormat="1" applyFont="1" applyFill="1" applyBorder="1" applyAlignment="1">
      <alignment horizontal="justify" wrapText="1"/>
    </xf>
    <xf numFmtId="164" fontId="4" fillId="6" borderId="31" xfId="0" applyNumberFormat="1" applyFont="1" applyFill="1" applyBorder="1" applyAlignment="1">
      <alignment horizontal="justify" wrapText="1"/>
    </xf>
    <xf numFmtId="164" fontId="4" fillId="6" borderId="31" xfId="0" applyNumberFormat="1" applyFont="1" applyFill="1" applyBorder="1" applyAlignment="1">
      <alignment horizontal="justify" vertical="top" wrapText="1"/>
    </xf>
    <xf numFmtId="164" fontId="4" fillId="6" borderId="32" xfId="0" applyNumberFormat="1" applyFont="1" applyFill="1" applyBorder="1" applyAlignment="1">
      <alignment horizontal="justify" vertical="top" wrapText="1"/>
    </xf>
    <xf numFmtId="164" fontId="0" fillId="6" borderId="0" xfId="0" applyNumberFormat="1" applyFill="1"/>
    <xf numFmtId="164" fontId="4" fillId="7" borderId="7" xfId="0" applyNumberFormat="1" applyFont="1" applyFill="1" applyBorder="1" applyAlignment="1">
      <alignment vertical="top" wrapText="1"/>
    </xf>
    <xf numFmtId="164" fontId="4" fillId="7" borderId="34" xfId="0" applyNumberFormat="1" applyFont="1" applyFill="1" applyBorder="1" applyAlignment="1">
      <alignment vertical="top" wrapText="1"/>
    </xf>
    <xf numFmtId="164" fontId="4" fillId="7" borderId="33" xfId="0" applyNumberFormat="1" applyFont="1" applyFill="1" applyBorder="1" applyAlignment="1">
      <alignment vertical="top" wrapText="1"/>
    </xf>
    <xf numFmtId="164" fontId="4" fillId="7" borderId="31" xfId="0" applyNumberFormat="1" applyFont="1" applyFill="1" applyBorder="1" applyAlignment="1">
      <alignment vertical="top" wrapText="1"/>
    </xf>
    <xf numFmtId="164" fontId="0" fillId="7" borderId="0" xfId="0" applyNumberFormat="1" applyFill="1"/>
    <xf numFmtId="164" fontId="4" fillId="8" borderId="7" xfId="0" applyNumberFormat="1" applyFont="1" applyFill="1" applyBorder="1" applyAlignment="1">
      <alignment horizontal="center" vertical="top" wrapText="1"/>
    </xf>
    <xf numFmtId="164" fontId="4" fillId="8" borderId="31" xfId="0" applyNumberFormat="1" applyFont="1" applyFill="1" applyBorder="1" applyAlignment="1">
      <alignment horizontal="center" vertical="top" wrapText="1"/>
    </xf>
    <xf numFmtId="164" fontId="4" fillId="8" borderId="34" xfId="0" applyNumberFormat="1" applyFont="1" applyFill="1" applyBorder="1" applyAlignment="1">
      <alignment horizontal="center" vertical="top" wrapText="1"/>
    </xf>
    <xf numFmtId="164" fontId="0" fillId="8" borderId="0" xfId="0" applyNumberFormat="1" applyFill="1"/>
    <xf numFmtId="164" fontId="4" fillId="9" borderId="7" xfId="0" applyNumberFormat="1" applyFont="1" applyFill="1" applyBorder="1" applyAlignment="1">
      <alignment horizontal="center" vertical="top" wrapText="1"/>
    </xf>
    <xf numFmtId="164" fontId="4" fillId="9" borderId="34" xfId="0" applyNumberFormat="1" applyFont="1" applyFill="1" applyBorder="1" applyAlignment="1">
      <alignment horizontal="center" vertical="top" wrapText="1"/>
    </xf>
    <xf numFmtId="164" fontId="4" fillId="9" borderId="31" xfId="0" applyNumberFormat="1" applyFont="1" applyFill="1" applyBorder="1" applyAlignment="1">
      <alignment horizontal="center" vertical="top" wrapText="1"/>
    </xf>
    <xf numFmtId="0" fontId="0" fillId="9" borderId="0" xfId="0" applyFill="1"/>
    <xf numFmtId="0" fontId="4" fillId="0" borderId="0" xfId="0" applyNumberFormat="1" applyFont="1" applyFill="1" applyBorder="1" applyAlignment="1">
      <alignment horizontal="justify" wrapText="1"/>
    </xf>
    <xf numFmtId="164" fontId="3" fillId="0" borderId="0" xfId="0" applyNumberFormat="1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right"/>
    </xf>
    <xf numFmtId="165" fontId="4" fillId="3" borderId="7" xfId="0" applyNumberFormat="1" applyFont="1" applyFill="1" applyBorder="1" applyAlignment="1">
      <alignment horizontal="right" wrapText="1"/>
    </xf>
    <xf numFmtId="165" fontId="4" fillId="3" borderId="34" xfId="0" applyNumberFormat="1" applyFont="1" applyFill="1" applyBorder="1" applyAlignment="1">
      <alignment horizontal="right" wrapText="1"/>
    </xf>
    <xf numFmtId="165" fontId="4" fillId="3" borderId="31" xfId="0" applyNumberFormat="1" applyFont="1" applyFill="1" applyBorder="1" applyAlignment="1">
      <alignment horizontal="right" wrapText="1"/>
    </xf>
    <xf numFmtId="165" fontId="4" fillId="3" borderId="31" xfId="0" applyNumberFormat="1" applyFont="1" applyFill="1" applyBorder="1" applyAlignment="1">
      <alignment horizontal="right" vertical="top" wrapText="1"/>
    </xf>
    <xf numFmtId="165" fontId="4" fillId="11" borderId="7" xfId="0" applyNumberFormat="1" applyFont="1" applyFill="1" applyBorder="1" applyAlignment="1">
      <alignment vertical="top" wrapText="1"/>
    </xf>
    <xf numFmtId="165" fontId="4" fillId="11" borderId="34" xfId="0" applyNumberFormat="1" applyFont="1" applyFill="1" applyBorder="1" applyAlignment="1">
      <alignment vertical="top" wrapText="1"/>
    </xf>
    <xf numFmtId="165" fontId="4" fillId="11" borderId="33" xfId="0" applyNumberFormat="1" applyFont="1" applyFill="1" applyBorder="1" applyAlignment="1">
      <alignment vertical="top" wrapText="1"/>
    </xf>
    <xf numFmtId="165" fontId="4" fillId="11" borderId="31" xfId="0" applyNumberFormat="1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horizontal="right" vertical="top" wrapText="1"/>
    </xf>
    <xf numFmtId="165" fontId="4" fillId="2" borderId="34" xfId="0" applyNumberFormat="1" applyFont="1" applyFill="1" applyBorder="1" applyAlignment="1">
      <alignment horizontal="right" vertical="top" wrapText="1"/>
    </xf>
    <xf numFmtId="165" fontId="4" fillId="2" borderId="31" xfId="0" applyNumberFormat="1" applyFont="1" applyFill="1" applyBorder="1" applyAlignment="1">
      <alignment horizontal="right" vertical="top" wrapText="1"/>
    </xf>
    <xf numFmtId="165" fontId="4" fillId="12" borderId="7" xfId="0" applyNumberFormat="1" applyFont="1" applyFill="1" applyBorder="1" applyAlignment="1">
      <alignment horizontal="right" vertical="top" wrapText="1"/>
    </xf>
    <xf numFmtId="165" fontId="4" fillId="12" borderId="34" xfId="0" applyNumberFormat="1" applyFont="1" applyFill="1" applyBorder="1" applyAlignment="1">
      <alignment horizontal="right" vertical="top" wrapText="1"/>
    </xf>
    <xf numFmtId="165" fontId="4" fillId="12" borderId="31" xfId="0" applyNumberFormat="1" applyFont="1" applyFill="1" applyBorder="1" applyAlignment="1">
      <alignment horizontal="right" vertical="top" wrapText="1"/>
    </xf>
    <xf numFmtId="165" fontId="0" fillId="0" borderId="0" xfId="0" applyNumberFormat="1"/>
    <xf numFmtId="0" fontId="1" fillId="10" borderId="0" xfId="0" applyFont="1" applyFill="1"/>
    <xf numFmtId="0" fontId="1" fillId="10" borderId="5" xfId="0" applyFont="1" applyFill="1" applyBorder="1"/>
    <xf numFmtId="165" fontId="1" fillId="10" borderId="5" xfId="0" applyNumberFormat="1" applyFont="1" applyFill="1" applyBorder="1"/>
    <xf numFmtId="165" fontId="4" fillId="0" borderId="7" xfId="0" applyNumberFormat="1" applyFont="1" applyBorder="1" applyAlignment="1">
      <alignment horizontal="right" wrapText="1"/>
    </xf>
    <xf numFmtId="165" fontId="4" fillId="0" borderId="7" xfId="0" applyNumberFormat="1" applyFont="1" applyBorder="1" applyAlignment="1">
      <alignment horizontal="right" vertical="top" wrapText="1"/>
    </xf>
    <xf numFmtId="165" fontId="4" fillId="0" borderId="32" xfId="0" applyNumberFormat="1" applyFont="1" applyBorder="1" applyAlignment="1">
      <alignment horizontal="right" wrapText="1"/>
    </xf>
    <xf numFmtId="165" fontId="0" fillId="0" borderId="0" xfId="0" applyNumberFormat="1" applyAlignment="1">
      <alignment horizontal="right"/>
    </xf>
    <xf numFmtId="164" fontId="4" fillId="0" borderId="7" xfId="0" applyNumberFormat="1" applyFont="1" applyBorder="1" applyAlignment="1">
      <alignment horizontal="right" vertical="top" wrapText="1"/>
    </xf>
    <xf numFmtId="164" fontId="4" fillId="0" borderId="32" xfId="0" applyNumberFormat="1" applyFont="1" applyBorder="1" applyAlignment="1">
      <alignment horizontal="right" wrapText="1"/>
    </xf>
    <xf numFmtId="164" fontId="4" fillId="0" borderId="7" xfId="0" applyNumberFormat="1" applyFont="1" applyBorder="1" applyAlignment="1">
      <alignment horizontal="right" wrapText="1"/>
    </xf>
    <xf numFmtId="49" fontId="2" fillId="0" borderId="18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left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left" vertical="center" wrapText="1"/>
    </xf>
    <xf numFmtId="49" fontId="5" fillId="5" borderId="4" xfId="0" applyNumberFormat="1" applyFont="1" applyFill="1" applyBorder="1" applyAlignment="1">
      <alignment horizontal="center"/>
    </xf>
    <xf numFmtId="2" fontId="5" fillId="5" borderId="0" xfId="0" applyNumberFormat="1" applyFont="1" applyFill="1" applyBorder="1" applyAlignment="1">
      <alignment horizontal="left"/>
    </xf>
    <xf numFmtId="2" fontId="5" fillId="5" borderId="0" xfId="0" applyNumberFormat="1" applyFont="1" applyFill="1" applyBorder="1"/>
    <xf numFmtId="2" fontId="5" fillId="5" borderId="0" xfId="0" applyNumberFormat="1" applyFont="1" applyFill="1" applyBorder="1" applyAlignment="1"/>
    <xf numFmtId="49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left"/>
    </xf>
    <xf numFmtId="0" fontId="6" fillId="5" borderId="0" xfId="0" applyFont="1" applyFill="1"/>
    <xf numFmtId="0" fontId="5" fillId="5" borderId="0" xfId="0" applyFont="1" applyFill="1" applyAlignment="1"/>
    <xf numFmtId="2" fontId="7" fillId="4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65" fontId="7" fillId="2" borderId="21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left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left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165" fontId="7" fillId="2" borderId="22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165" fontId="7" fillId="4" borderId="2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2" fontId="5" fillId="0" borderId="2" xfId="0" applyNumberFormat="1" applyFont="1" applyBorder="1"/>
    <xf numFmtId="2" fontId="5" fillId="0" borderId="0" xfId="0" applyNumberFormat="1" applyFont="1" applyBorder="1"/>
    <xf numFmtId="164" fontId="2" fillId="5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Border="1"/>
    <xf numFmtId="2" fontId="5" fillId="0" borderId="0" xfId="0" applyNumberFormat="1" applyFont="1" applyBorder="1" applyAlignment="1"/>
    <xf numFmtId="49" fontId="5" fillId="0" borderId="4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/>
    <xf numFmtId="2" fontId="2" fillId="0" borderId="9" xfId="0" applyNumberFormat="1" applyFont="1" applyBorder="1" applyAlignment="1">
      <alignment horizontal="justify" vertical="center" wrapText="1"/>
    </xf>
    <xf numFmtId="165" fontId="7" fillId="2" borderId="35" xfId="0" applyNumberFormat="1" applyFont="1" applyFill="1" applyBorder="1" applyAlignment="1">
      <alignment horizontal="center" vertical="center" wrapText="1"/>
    </xf>
    <xf numFmtId="165" fontId="2" fillId="5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5" borderId="13" xfId="0" applyNumberFormat="1" applyFont="1" applyFill="1" applyBorder="1" applyAlignment="1">
      <alignment horizontal="center" vertical="center" wrapText="1"/>
    </xf>
    <xf numFmtId="165" fontId="7" fillId="2" borderId="24" xfId="0" applyNumberFormat="1" applyFont="1" applyFill="1" applyBorder="1" applyAlignment="1">
      <alignment horizontal="center" vertical="center" wrapText="1"/>
    </xf>
    <xf numFmtId="165" fontId="5" fillId="5" borderId="0" xfId="0" applyNumberFormat="1" applyFont="1" applyFill="1" applyBorder="1" applyAlignment="1"/>
    <xf numFmtId="166" fontId="2" fillId="5" borderId="0" xfId="0" applyNumberFormat="1" applyFont="1" applyFill="1" applyBorder="1" applyAlignment="1">
      <alignment horizontal="center" vertical="center" wrapText="1"/>
    </xf>
    <xf numFmtId="2" fontId="7" fillId="4" borderId="30" xfId="0" applyNumberFormat="1" applyFont="1" applyFill="1" applyBorder="1" applyAlignment="1">
      <alignment horizontal="left" vertical="center" wrapText="1"/>
    </xf>
    <xf numFmtId="2" fontId="7" fillId="4" borderId="28" xfId="0" applyNumberFormat="1" applyFont="1" applyFill="1" applyBorder="1" applyAlignment="1">
      <alignment vertical="center" wrapText="1"/>
    </xf>
    <xf numFmtId="165" fontId="7" fillId="4" borderId="2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4" borderId="3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/>
    <xf numFmtId="165" fontId="2" fillId="0" borderId="14" xfId="0" applyNumberFormat="1" applyFont="1" applyFill="1" applyBorder="1" applyAlignment="1">
      <alignment horizontal="center" vertical="center" wrapText="1"/>
    </xf>
    <xf numFmtId="166" fontId="7" fillId="6" borderId="0" xfId="0" applyNumberFormat="1" applyFont="1" applyFill="1" applyBorder="1" applyAlignment="1">
      <alignment horizontal="center" vertical="center" wrapText="1"/>
    </xf>
    <xf numFmtId="167" fontId="5" fillId="5" borderId="0" xfId="0" applyNumberFormat="1" applyFont="1" applyFill="1" applyBorder="1" applyAlignment="1"/>
    <xf numFmtId="167" fontId="5" fillId="5" borderId="0" xfId="0" applyNumberFormat="1" applyFont="1" applyFill="1" applyAlignment="1"/>
    <xf numFmtId="167" fontId="7" fillId="4" borderId="13" xfId="0" applyNumberFormat="1" applyFont="1" applyFill="1" applyBorder="1" applyAlignment="1">
      <alignment horizontal="center" vertical="center" wrapText="1"/>
    </xf>
    <xf numFmtId="167" fontId="7" fillId="2" borderId="21" xfId="0" applyNumberFormat="1" applyFont="1" applyFill="1" applyBorder="1" applyAlignment="1">
      <alignment horizontal="center" vertical="center" wrapText="1"/>
    </xf>
    <xf numFmtId="167" fontId="2" fillId="0" borderId="14" xfId="0" applyNumberFormat="1" applyFont="1" applyFill="1" applyBorder="1" applyAlignment="1">
      <alignment horizontal="center" vertical="center" wrapText="1"/>
    </xf>
    <xf numFmtId="167" fontId="2" fillId="5" borderId="5" xfId="0" applyNumberFormat="1" applyFont="1" applyFill="1" applyBorder="1" applyAlignment="1">
      <alignment horizontal="center" vertical="center" wrapText="1"/>
    </xf>
    <xf numFmtId="167" fontId="2" fillId="5" borderId="13" xfId="0" applyNumberFormat="1" applyFont="1" applyFill="1" applyBorder="1" applyAlignment="1">
      <alignment horizontal="center" vertical="center" wrapText="1"/>
    </xf>
    <xf numFmtId="167" fontId="7" fillId="4" borderId="28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Border="1" applyAlignment="1"/>
    <xf numFmtId="165" fontId="2" fillId="5" borderId="9" xfId="0" applyNumberFormat="1" applyFont="1" applyFill="1" applyBorder="1" applyAlignment="1">
      <alignment horizontal="center" vertical="center" wrapText="1"/>
    </xf>
    <xf numFmtId="167" fontId="2" fillId="5" borderId="9" xfId="0" applyNumberFormat="1" applyFont="1" applyFill="1" applyBorder="1" applyAlignment="1">
      <alignment horizontal="center" vertical="center" wrapText="1"/>
    </xf>
    <xf numFmtId="165" fontId="2" fillId="5" borderId="10" xfId="0" applyNumberFormat="1" applyFont="1" applyFill="1" applyBorder="1" applyAlignment="1">
      <alignment horizontal="center" vertical="center" wrapText="1"/>
    </xf>
    <xf numFmtId="165" fontId="2" fillId="5" borderId="11" xfId="0" applyNumberFormat="1" applyFont="1" applyFill="1" applyBorder="1" applyAlignment="1">
      <alignment horizontal="center" vertical="center" wrapText="1"/>
    </xf>
    <xf numFmtId="167" fontId="7" fillId="5" borderId="5" xfId="0" applyNumberFormat="1" applyFont="1" applyFill="1" applyBorder="1" applyAlignment="1">
      <alignment horizontal="center" vertical="center" wrapText="1"/>
    </xf>
    <xf numFmtId="165" fontId="2" fillId="5" borderId="3" xfId="0" applyNumberFormat="1" applyFont="1" applyFill="1" applyBorder="1" applyAlignment="1">
      <alignment horizontal="center" vertical="center" wrapText="1"/>
    </xf>
    <xf numFmtId="164" fontId="2" fillId="5" borderId="14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horizontal="center" vertical="center" wrapText="1"/>
    </xf>
    <xf numFmtId="164" fontId="7" fillId="4" borderId="29" xfId="0" applyNumberFormat="1" applyFont="1" applyFill="1" applyBorder="1" applyAlignment="1">
      <alignment horizontal="center" vertical="center" wrapText="1"/>
    </xf>
    <xf numFmtId="49" fontId="7" fillId="4" borderId="36" xfId="0" applyNumberFormat="1" applyFont="1" applyFill="1" applyBorder="1" applyAlignment="1">
      <alignment horizontal="center" vertical="center" wrapText="1"/>
    </xf>
    <xf numFmtId="167" fontId="7" fillId="4" borderId="21" xfId="0" applyNumberFormat="1" applyFont="1" applyFill="1" applyBorder="1" applyAlignment="1">
      <alignment horizontal="center" vertical="center" wrapText="1"/>
    </xf>
    <xf numFmtId="165" fontId="7" fillId="4" borderId="2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7" fontId="2" fillId="0" borderId="13" xfId="0" applyNumberFormat="1" applyFont="1" applyFill="1" applyBorder="1" applyAlignment="1">
      <alignment horizontal="center" vertical="center" wrapText="1"/>
    </xf>
    <xf numFmtId="165" fontId="2" fillId="0" borderId="42" xfId="0" applyNumberFormat="1" applyFont="1" applyFill="1" applyBorder="1" applyAlignment="1">
      <alignment horizontal="center" vertical="center" wrapText="1"/>
    </xf>
    <xf numFmtId="165" fontId="2" fillId="0" borderId="43" xfId="0" applyNumberFormat="1" applyFont="1" applyFill="1" applyBorder="1" applyAlignment="1">
      <alignment horizontal="center" vertical="center" wrapText="1"/>
    </xf>
    <xf numFmtId="165" fontId="2" fillId="5" borderId="43" xfId="0" applyNumberFormat="1" applyFont="1" applyFill="1" applyBorder="1" applyAlignment="1">
      <alignment horizontal="center" vertical="center" wrapText="1"/>
    </xf>
    <xf numFmtId="165" fontId="2" fillId="0" borderId="41" xfId="0" applyNumberFormat="1" applyFont="1" applyFill="1" applyBorder="1" applyAlignment="1">
      <alignment horizontal="center" vertical="center" wrapText="1"/>
    </xf>
    <xf numFmtId="165" fontId="2" fillId="5" borderId="0" xfId="0" applyNumberFormat="1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47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2" fontId="7" fillId="4" borderId="13" xfId="0" applyNumberFormat="1" applyFont="1" applyFill="1" applyBorder="1" applyAlignment="1">
      <alignment horizontal="center" vertical="center" wrapText="1"/>
    </xf>
    <xf numFmtId="165" fontId="7" fillId="2" borderId="5" xfId="0" applyNumberFormat="1" applyFont="1" applyFill="1" applyBorder="1" applyAlignment="1">
      <alignment horizontal="center" vertical="center" wrapText="1"/>
    </xf>
    <xf numFmtId="2" fontId="7" fillId="4" borderId="37" xfId="0" applyNumberFormat="1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2" fontId="7" fillId="4" borderId="9" xfId="0" applyNumberFormat="1" applyFont="1" applyFill="1" applyBorder="1" applyAlignment="1">
      <alignment horizontal="left" vertical="center" wrapText="1"/>
    </xf>
    <xf numFmtId="2" fontId="7" fillId="4" borderId="13" xfId="0" applyNumberFormat="1" applyFont="1" applyFill="1" applyBorder="1" applyAlignment="1">
      <alignment horizontal="left" vertical="center" wrapText="1"/>
    </xf>
    <xf numFmtId="2" fontId="7" fillId="4" borderId="9" xfId="0" applyNumberFormat="1" applyFont="1" applyFill="1" applyBorder="1" applyAlignment="1">
      <alignment horizontal="center" vertical="center" wrapText="1"/>
    </xf>
    <xf numFmtId="2" fontId="7" fillId="4" borderId="13" xfId="0" applyNumberFormat="1" applyFont="1" applyFill="1" applyBorder="1" applyAlignment="1">
      <alignment horizontal="center" vertical="center" wrapText="1"/>
    </xf>
    <xf numFmtId="2" fontId="7" fillId="4" borderId="40" xfId="0" applyNumberFormat="1" applyFont="1" applyFill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2" fontId="7" fillId="4" borderId="44" xfId="0" applyNumberFormat="1" applyFont="1" applyFill="1" applyBorder="1" applyAlignment="1">
      <alignment horizontal="center" vertical="center" wrapText="1"/>
    </xf>
    <xf numFmtId="2" fontId="7" fillId="2" borderId="24" xfId="0" applyNumberFormat="1" applyFont="1" applyFill="1" applyBorder="1" applyAlignment="1">
      <alignment horizontal="center" vertical="center" wrapText="1"/>
    </xf>
    <xf numFmtId="2" fontId="7" fillId="2" borderId="38" xfId="0" applyNumberFormat="1" applyFont="1" applyFill="1" applyBorder="1" applyAlignment="1">
      <alignment horizontal="center" vertical="center" wrapText="1"/>
    </xf>
    <xf numFmtId="2" fontId="7" fillId="2" borderId="39" xfId="0" applyNumberFormat="1" applyFont="1" applyFill="1" applyBorder="1" applyAlignment="1">
      <alignment horizontal="center" vertical="center" wrapText="1"/>
    </xf>
    <xf numFmtId="2" fontId="7" fillId="2" borderId="3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AC2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workbookViewId="0">
      <pane ySplit="7" topLeftCell="A8" activePane="bottomLeft" state="frozen"/>
      <selection pane="bottomLeft" activeCell="C5" sqref="C5"/>
    </sheetView>
  </sheetViews>
  <sheetFormatPr defaultRowHeight="15" x14ac:dyDescent="0.25"/>
  <cols>
    <col min="1" max="1" width="6" style="102" customWidth="1"/>
    <col min="2" max="2" width="44" style="103" customWidth="1"/>
    <col min="3" max="3" width="31" style="98" customWidth="1"/>
    <col min="4" max="4" width="11.28515625" style="101" customWidth="1"/>
    <col min="5" max="5" width="13.7109375" style="130" customWidth="1"/>
    <col min="6" max="6" width="12.28515625" style="101" customWidth="1"/>
    <col min="7" max="10" width="12.5703125" style="101" customWidth="1"/>
    <col min="11" max="11" width="14.7109375" style="77" customWidth="1"/>
    <col min="12" max="14" width="14.7109375" style="77" hidden="1" customWidth="1"/>
    <col min="15" max="15" width="15.42578125" style="77" hidden="1" customWidth="1"/>
    <col min="16" max="16384" width="9.140625" style="98"/>
  </cols>
  <sheetData>
    <row r="1" spans="1:15" s="77" customFormat="1" x14ac:dyDescent="0.25">
      <c r="A1" s="75"/>
      <c r="B1" s="76"/>
      <c r="H1" s="122" t="s">
        <v>61</v>
      </c>
      <c r="J1" s="78"/>
    </row>
    <row r="2" spans="1:15" s="81" customFormat="1" x14ac:dyDescent="0.25">
      <c r="A2" s="79"/>
      <c r="B2" s="80"/>
      <c r="H2" s="123" t="s">
        <v>14</v>
      </c>
      <c r="J2" s="82"/>
      <c r="K2" s="96"/>
    </row>
    <row r="3" spans="1:15" s="77" customFormat="1" x14ac:dyDescent="0.25">
      <c r="A3" s="75"/>
      <c r="B3" s="76"/>
      <c r="H3" s="122" t="s">
        <v>78</v>
      </c>
      <c r="J3" s="78"/>
    </row>
    <row r="4" spans="1:15" s="77" customFormat="1" x14ac:dyDescent="0.25">
      <c r="A4" s="75"/>
      <c r="B4" s="76"/>
      <c r="H4" s="78"/>
      <c r="I4" s="122"/>
      <c r="J4" s="78"/>
      <c r="K4" s="78"/>
    </row>
    <row r="5" spans="1:15" s="77" customFormat="1" ht="15.75" thickBot="1" x14ac:dyDescent="0.3">
      <c r="A5" s="75"/>
      <c r="B5" s="76"/>
      <c r="D5" s="78"/>
      <c r="E5" s="122"/>
      <c r="F5" s="78"/>
      <c r="G5" s="78"/>
      <c r="H5" s="78"/>
      <c r="I5" s="78"/>
      <c r="J5" s="78"/>
    </row>
    <row r="6" spans="1:15" s="97" customFormat="1" ht="29.25" customHeight="1" x14ac:dyDescent="0.25">
      <c r="A6" s="162"/>
      <c r="B6" s="164" t="s">
        <v>0</v>
      </c>
      <c r="C6" s="166" t="s">
        <v>23</v>
      </c>
      <c r="D6" s="168" t="s">
        <v>69</v>
      </c>
      <c r="E6" s="169"/>
      <c r="F6" s="169"/>
      <c r="G6" s="170"/>
      <c r="H6" s="171" t="s">
        <v>70</v>
      </c>
      <c r="I6" s="169"/>
      <c r="J6" s="169"/>
      <c r="K6" s="170"/>
      <c r="L6" s="171" t="s">
        <v>71</v>
      </c>
      <c r="M6" s="169"/>
      <c r="N6" s="169"/>
      <c r="O6" s="170"/>
    </row>
    <row r="7" spans="1:15" ht="26.25" thickBot="1" x14ac:dyDescent="0.3">
      <c r="A7" s="163"/>
      <c r="B7" s="165"/>
      <c r="C7" s="167"/>
      <c r="D7" s="156" t="s">
        <v>60</v>
      </c>
      <c r="E7" s="124" t="s">
        <v>2</v>
      </c>
      <c r="F7" s="156" t="s">
        <v>3</v>
      </c>
      <c r="G7" s="83" t="s">
        <v>4</v>
      </c>
      <c r="H7" s="156" t="s">
        <v>60</v>
      </c>
      <c r="I7" s="124" t="s">
        <v>2</v>
      </c>
      <c r="J7" s="156" t="s">
        <v>3</v>
      </c>
      <c r="K7" s="83" t="s">
        <v>4</v>
      </c>
      <c r="L7" s="156" t="s">
        <v>60</v>
      </c>
      <c r="M7" s="124" t="s">
        <v>2</v>
      </c>
      <c r="N7" s="156" t="s">
        <v>3</v>
      </c>
      <c r="O7" s="83" t="s">
        <v>4</v>
      </c>
    </row>
    <row r="8" spans="1:15" ht="40.5" customHeight="1" thickBot="1" x14ac:dyDescent="0.3">
      <c r="A8" s="84">
        <v>1</v>
      </c>
      <c r="B8" s="172" t="s">
        <v>5</v>
      </c>
      <c r="C8" s="173"/>
      <c r="D8" s="110">
        <f t="shared" ref="D8:O8" si="0">SUM(D9:D9)</f>
        <v>0</v>
      </c>
      <c r="E8" s="125">
        <f t="shared" si="0"/>
        <v>0</v>
      </c>
      <c r="F8" s="85">
        <f t="shared" si="0"/>
        <v>0</v>
      </c>
      <c r="G8" s="91">
        <f t="shared" si="0"/>
        <v>0</v>
      </c>
      <c r="H8" s="91">
        <f t="shared" si="0"/>
        <v>0</v>
      </c>
      <c r="I8" s="91">
        <f t="shared" si="0"/>
        <v>0</v>
      </c>
      <c r="J8" s="91">
        <f t="shared" si="0"/>
        <v>0</v>
      </c>
      <c r="K8" s="91">
        <f t="shared" si="0"/>
        <v>0</v>
      </c>
      <c r="L8" s="91">
        <f t="shared" si="0"/>
        <v>0</v>
      </c>
      <c r="M8" s="91">
        <f t="shared" si="0"/>
        <v>0</v>
      </c>
      <c r="N8" s="91">
        <f t="shared" si="0"/>
        <v>0</v>
      </c>
      <c r="O8" s="91">
        <f t="shared" si="0"/>
        <v>0</v>
      </c>
    </row>
    <row r="9" spans="1:15" ht="40.5" hidden="1" customHeight="1" thickBot="1" x14ac:dyDescent="0.3">
      <c r="A9" s="86" t="s">
        <v>15</v>
      </c>
      <c r="B9" s="72" t="s">
        <v>25</v>
      </c>
      <c r="C9" s="105" t="s">
        <v>72</v>
      </c>
      <c r="D9" s="120">
        <f>E9+F9+G9</f>
        <v>0</v>
      </c>
      <c r="E9" s="126">
        <v>0</v>
      </c>
      <c r="F9" s="120">
        <v>0</v>
      </c>
      <c r="G9" s="148">
        <v>0</v>
      </c>
      <c r="H9" s="120">
        <f>I9+J9+K9</f>
        <v>0</v>
      </c>
      <c r="I9" s="108">
        <v>0</v>
      </c>
      <c r="J9" s="120">
        <v>0</v>
      </c>
      <c r="K9" s="73">
        <v>0</v>
      </c>
      <c r="L9" s="120">
        <f>M9+N9+O9</f>
        <v>0</v>
      </c>
      <c r="M9" s="73">
        <v>0</v>
      </c>
      <c r="N9" s="120">
        <v>0</v>
      </c>
      <c r="O9" s="73">
        <v>0</v>
      </c>
    </row>
    <row r="10" spans="1:15" s="100" customFormat="1" ht="40.5" customHeight="1" thickBot="1" x14ac:dyDescent="0.25">
      <c r="A10" s="117" t="s">
        <v>16</v>
      </c>
      <c r="B10" s="174" t="s">
        <v>6</v>
      </c>
      <c r="C10" s="175"/>
      <c r="D10" s="106">
        <f t="shared" ref="D10:O10" si="1">SUM(D11:D16)</f>
        <v>560</v>
      </c>
      <c r="E10" s="106">
        <f t="shared" si="1"/>
        <v>560</v>
      </c>
      <c r="F10" s="106">
        <f t="shared" si="1"/>
        <v>0</v>
      </c>
      <c r="G10" s="154">
        <f t="shared" si="1"/>
        <v>0</v>
      </c>
      <c r="H10" s="153">
        <f t="shared" si="1"/>
        <v>0</v>
      </c>
      <c r="I10" s="153">
        <f t="shared" si="1"/>
        <v>0</v>
      </c>
      <c r="J10" s="153">
        <f t="shared" si="1"/>
        <v>0</v>
      </c>
      <c r="K10" s="157">
        <f t="shared" si="1"/>
        <v>0</v>
      </c>
      <c r="L10" s="153">
        <f t="shared" si="1"/>
        <v>20745.699999999997</v>
      </c>
      <c r="M10" s="153">
        <f t="shared" si="1"/>
        <v>0</v>
      </c>
      <c r="N10" s="153">
        <f t="shared" si="1"/>
        <v>10730.638599999998</v>
      </c>
      <c r="O10" s="91">
        <f t="shared" si="1"/>
        <v>10015.061400000001</v>
      </c>
    </row>
    <row r="11" spans="1:15" ht="51" x14ac:dyDescent="0.25">
      <c r="A11" s="71" t="s">
        <v>17</v>
      </c>
      <c r="B11" s="72" t="s">
        <v>9</v>
      </c>
      <c r="C11" s="70" t="s">
        <v>7</v>
      </c>
      <c r="D11" s="107">
        <f t="shared" ref="D11:D16" si="2">E11+F11+G11</f>
        <v>210</v>
      </c>
      <c r="E11" s="127">
        <v>210</v>
      </c>
      <c r="F11" s="107">
        <v>0</v>
      </c>
      <c r="G11" s="150">
        <v>0</v>
      </c>
      <c r="H11" s="107">
        <f>I11+J11+K11</f>
        <v>0</v>
      </c>
      <c r="I11" s="107"/>
      <c r="J11" s="107">
        <v>0</v>
      </c>
      <c r="K11" s="73"/>
      <c r="L11" s="107">
        <f t="shared" ref="L11:L16" si="3">M11+N11+O11</f>
        <v>3016.1</v>
      </c>
      <c r="M11" s="73"/>
      <c r="N11" s="107">
        <v>3016.1</v>
      </c>
      <c r="O11" s="73"/>
    </row>
    <row r="12" spans="1:15" ht="38.25" x14ac:dyDescent="0.25">
      <c r="A12" s="71" t="s">
        <v>18</v>
      </c>
      <c r="B12" s="72" t="s">
        <v>25</v>
      </c>
      <c r="C12" s="70" t="s">
        <v>7</v>
      </c>
      <c r="D12" s="107">
        <f t="shared" si="2"/>
        <v>0</v>
      </c>
      <c r="E12" s="127">
        <v>0</v>
      </c>
      <c r="F12" s="108">
        <v>0</v>
      </c>
      <c r="G12" s="149">
        <v>0</v>
      </c>
      <c r="H12" s="107">
        <f t="shared" ref="H12:H16" si="4">I12+J12+K12</f>
        <v>0</v>
      </c>
      <c r="I12" s="108"/>
      <c r="J12" s="108">
        <v>0</v>
      </c>
      <c r="K12" s="73"/>
      <c r="L12" s="107">
        <f t="shared" si="3"/>
        <v>6549.3</v>
      </c>
      <c r="M12" s="73"/>
      <c r="N12" s="73">
        <v>6549.3</v>
      </c>
      <c r="O12" s="73"/>
    </row>
    <row r="13" spans="1:15" ht="38.25" x14ac:dyDescent="0.25">
      <c r="A13" s="71" t="s">
        <v>19</v>
      </c>
      <c r="B13" s="72" t="s">
        <v>26</v>
      </c>
      <c r="C13" s="70" t="s">
        <v>7</v>
      </c>
      <c r="D13" s="107">
        <f t="shared" si="2"/>
        <v>0</v>
      </c>
      <c r="E13" s="127">
        <v>0</v>
      </c>
      <c r="F13" s="108">
        <v>0</v>
      </c>
      <c r="G13" s="73">
        <v>0</v>
      </c>
      <c r="H13" s="107">
        <f t="shared" si="4"/>
        <v>0</v>
      </c>
      <c r="I13" s="108"/>
      <c r="J13" s="108">
        <v>0</v>
      </c>
      <c r="K13" s="73">
        <v>0</v>
      </c>
      <c r="L13" s="107">
        <f t="shared" si="3"/>
        <v>9109.7999999999993</v>
      </c>
      <c r="M13" s="73"/>
      <c r="N13" s="73">
        <v>728.8</v>
      </c>
      <c r="O13" s="73">
        <v>8381</v>
      </c>
    </row>
    <row r="14" spans="1:15" ht="38.25" x14ac:dyDescent="0.25">
      <c r="A14" s="71" t="s">
        <v>75</v>
      </c>
      <c r="B14" s="72" t="s">
        <v>8</v>
      </c>
      <c r="C14" s="70" t="s">
        <v>7</v>
      </c>
      <c r="D14" s="107">
        <f t="shared" si="2"/>
        <v>350</v>
      </c>
      <c r="E14" s="127">
        <v>350</v>
      </c>
      <c r="F14" s="107">
        <v>0</v>
      </c>
      <c r="G14" s="150">
        <v>0</v>
      </c>
      <c r="H14" s="107">
        <f t="shared" si="4"/>
        <v>0</v>
      </c>
      <c r="I14" s="107"/>
      <c r="J14" s="107"/>
      <c r="K14" s="73"/>
      <c r="L14" s="107">
        <f t="shared" si="3"/>
        <v>0</v>
      </c>
      <c r="M14" s="73"/>
      <c r="N14" s="73"/>
      <c r="O14" s="73"/>
    </row>
    <row r="15" spans="1:15" ht="25.5" x14ac:dyDescent="0.25">
      <c r="A15" s="71" t="s">
        <v>76</v>
      </c>
      <c r="B15" s="72" t="s">
        <v>27</v>
      </c>
      <c r="C15" s="70" t="s">
        <v>7</v>
      </c>
      <c r="D15" s="107">
        <f t="shared" si="2"/>
        <v>0</v>
      </c>
      <c r="E15" s="127">
        <v>0</v>
      </c>
      <c r="F15" s="107">
        <v>0</v>
      </c>
      <c r="G15" s="150">
        <v>0</v>
      </c>
      <c r="H15" s="107">
        <f t="shared" si="4"/>
        <v>0</v>
      </c>
      <c r="I15" s="107"/>
      <c r="J15" s="107">
        <v>0</v>
      </c>
      <c r="K15" s="73"/>
      <c r="L15" s="107">
        <f t="shared" si="3"/>
        <v>385.9</v>
      </c>
      <c r="M15" s="73"/>
      <c r="N15" s="73">
        <v>385.9</v>
      </c>
      <c r="O15" s="73"/>
    </row>
    <row r="16" spans="1:15" ht="77.25" thickBot="1" x14ac:dyDescent="0.3">
      <c r="A16" s="71" t="s">
        <v>77</v>
      </c>
      <c r="B16" s="74" t="s">
        <v>68</v>
      </c>
      <c r="C16" s="3" t="s">
        <v>7</v>
      </c>
      <c r="D16" s="146">
        <f t="shared" si="2"/>
        <v>0</v>
      </c>
      <c r="E16" s="147">
        <v>0</v>
      </c>
      <c r="F16" s="146">
        <v>0</v>
      </c>
      <c r="G16" s="151">
        <v>0</v>
      </c>
      <c r="H16" s="107">
        <f t="shared" si="4"/>
        <v>0</v>
      </c>
      <c r="I16" s="108"/>
      <c r="J16" s="146">
        <v>0</v>
      </c>
      <c r="K16" s="146">
        <v>0</v>
      </c>
      <c r="L16" s="107">
        <f t="shared" si="3"/>
        <v>1684.6000000000001</v>
      </c>
      <c r="M16" s="155"/>
      <c r="N16" s="146">
        <v>50.538600000000002</v>
      </c>
      <c r="O16" s="146">
        <v>1634.0614</v>
      </c>
    </row>
    <row r="17" spans="1:15" ht="15.75" thickBot="1" x14ac:dyDescent="0.3">
      <c r="A17" s="118" t="s">
        <v>20</v>
      </c>
      <c r="B17" s="158" t="s">
        <v>24</v>
      </c>
      <c r="C17" s="159"/>
      <c r="D17" s="141">
        <f t="shared" ref="D17:O17" si="5">SUM(D18:D18)</f>
        <v>0</v>
      </c>
      <c r="E17" s="129">
        <f t="shared" si="5"/>
        <v>0</v>
      </c>
      <c r="F17" s="141">
        <f t="shared" si="5"/>
        <v>0</v>
      </c>
      <c r="G17" s="142">
        <f t="shared" si="5"/>
        <v>0</v>
      </c>
      <c r="H17" s="142">
        <f t="shared" si="5"/>
        <v>0</v>
      </c>
      <c r="I17" s="142">
        <f t="shared" si="5"/>
        <v>0</v>
      </c>
      <c r="J17" s="142">
        <f t="shared" si="5"/>
        <v>0</v>
      </c>
      <c r="K17" s="142">
        <f t="shared" si="5"/>
        <v>0</v>
      </c>
      <c r="L17" s="142">
        <f t="shared" si="5"/>
        <v>0</v>
      </c>
      <c r="M17" s="142">
        <f t="shared" si="5"/>
        <v>0</v>
      </c>
      <c r="N17" s="142">
        <f t="shared" si="5"/>
        <v>0</v>
      </c>
      <c r="O17" s="142">
        <f t="shared" si="5"/>
        <v>0</v>
      </c>
    </row>
    <row r="18" spans="1:15" ht="90" hidden="1" thickBot="1" x14ac:dyDescent="0.3">
      <c r="A18" s="88" t="s">
        <v>21</v>
      </c>
      <c r="B18" s="89" t="s">
        <v>62</v>
      </c>
      <c r="C18" s="90" t="s">
        <v>56</v>
      </c>
      <c r="D18" s="107">
        <f>E18+F18+G18</f>
        <v>0</v>
      </c>
      <c r="E18" s="126"/>
      <c r="F18" s="137"/>
      <c r="G18" s="138"/>
      <c r="H18" s="99"/>
      <c r="I18" s="99"/>
      <c r="J18" s="99"/>
      <c r="K18" s="121"/>
      <c r="L18" s="99"/>
      <c r="M18" s="99"/>
      <c r="N18" s="99"/>
      <c r="O18" s="121"/>
    </row>
    <row r="19" spans="1:15" ht="15.75" thickBot="1" x14ac:dyDescent="0.3">
      <c r="A19" s="143" t="s">
        <v>22</v>
      </c>
      <c r="B19" s="160" t="s">
        <v>11</v>
      </c>
      <c r="C19" s="161"/>
      <c r="D19" s="95">
        <f>SUM(D20:D29)</f>
        <v>0</v>
      </c>
      <c r="E19" s="144">
        <f t="shared" ref="E19:O19" si="6">SUM(E20:E29)</f>
        <v>0</v>
      </c>
      <c r="F19" s="95">
        <f t="shared" si="6"/>
        <v>0</v>
      </c>
      <c r="G19" s="145">
        <f t="shared" si="6"/>
        <v>0</v>
      </c>
      <c r="H19" s="145">
        <f>SUM(H20:H29)</f>
        <v>0</v>
      </c>
      <c r="I19" s="145">
        <f t="shared" si="6"/>
        <v>0</v>
      </c>
      <c r="J19" s="145">
        <f t="shared" si="6"/>
        <v>0</v>
      </c>
      <c r="K19" s="145">
        <f t="shared" si="6"/>
        <v>0</v>
      </c>
      <c r="L19" s="145">
        <f>SUM(L20:L29)</f>
        <v>390189.2</v>
      </c>
      <c r="M19" s="145">
        <f t="shared" si="6"/>
        <v>0</v>
      </c>
      <c r="N19" s="145">
        <f t="shared" si="6"/>
        <v>374800</v>
      </c>
      <c r="O19" s="145">
        <f t="shared" si="6"/>
        <v>15389.2</v>
      </c>
    </row>
    <row r="20" spans="1:15" ht="38.25" hidden="1" x14ac:dyDescent="0.25">
      <c r="A20" s="86"/>
      <c r="B20" s="87" t="s">
        <v>12</v>
      </c>
      <c r="C20" s="116" t="s">
        <v>57</v>
      </c>
      <c r="D20" s="131">
        <f t="shared" ref="D20:D28" si="7">E20+F20+G20</f>
        <v>0</v>
      </c>
      <c r="E20" s="132"/>
      <c r="F20" s="131"/>
      <c r="G20" s="133"/>
      <c r="H20" s="152"/>
      <c r="I20" s="152"/>
      <c r="J20" s="152"/>
      <c r="K20" s="112"/>
      <c r="L20" s="112"/>
      <c r="M20" s="112"/>
      <c r="N20" s="112"/>
      <c r="O20" s="112"/>
    </row>
    <row r="21" spans="1:15" ht="63.75" hidden="1" x14ac:dyDescent="0.25">
      <c r="A21" s="92"/>
      <c r="B21" s="93" t="s">
        <v>50</v>
      </c>
      <c r="C21" s="94" t="s">
        <v>55</v>
      </c>
      <c r="D21" s="107">
        <f t="shared" si="7"/>
        <v>0</v>
      </c>
      <c r="E21" s="135"/>
      <c r="F21" s="107"/>
      <c r="G21" s="134"/>
      <c r="H21" s="152"/>
      <c r="I21" s="152"/>
      <c r="J21" s="152"/>
      <c r="K21" s="99"/>
      <c r="L21" s="99"/>
      <c r="M21" s="99"/>
      <c r="N21" s="99"/>
      <c r="O21" s="99"/>
    </row>
    <row r="22" spans="1:15" ht="63.75" hidden="1" x14ac:dyDescent="0.25">
      <c r="A22" s="69"/>
      <c r="B22" s="4" t="s">
        <v>51</v>
      </c>
      <c r="C22" s="70" t="s">
        <v>58</v>
      </c>
      <c r="D22" s="107">
        <f t="shared" si="7"/>
        <v>0</v>
      </c>
      <c r="E22" s="127"/>
      <c r="F22" s="107"/>
      <c r="G22" s="134"/>
      <c r="H22" s="152"/>
      <c r="I22" s="152"/>
      <c r="J22" s="152"/>
      <c r="K22" s="112"/>
      <c r="L22" s="112"/>
      <c r="M22" s="112"/>
      <c r="N22" s="112"/>
      <c r="O22" s="112"/>
    </row>
    <row r="23" spans="1:15" ht="38.25" hidden="1" x14ac:dyDescent="0.25">
      <c r="A23" s="69"/>
      <c r="B23" s="4" t="s">
        <v>52</v>
      </c>
      <c r="C23" s="70" t="s">
        <v>59</v>
      </c>
      <c r="D23" s="107">
        <f t="shared" si="7"/>
        <v>0</v>
      </c>
      <c r="E23" s="127"/>
      <c r="F23" s="107"/>
      <c r="G23" s="134"/>
      <c r="H23" s="152"/>
      <c r="I23" s="152"/>
      <c r="J23" s="152"/>
      <c r="K23" s="99"/>
      <c r="L23" s="99"/>
      <c r="M23" s="99"/>
      <c r="N23" s="99"/>
      <c r="O23" s="99"/>
    </row>
    <row r="24" spans="1:15" ht="63.75" hidden="1" x14ac:dyDescent="0.25">
      <c r="A24" s="69"/>
      <c r="B24" s="4" t="s">
        <v>53</v>
      </c>
      <c r="C24" s="70" t="s">
        <v>58</v>
      </c>
      <c r="D24" s="107">
        <f t="shared" si="7"/>
        <v>0</v>
      </c>
      <c r="E24" s="127"/>
      <c r="F24" s="107"/>
      <c r="G24" s="134"/>
      <c r="H24" s="152"/>
      <c r="I24" s="152"/>
      <c r="J24" s="152"/>
      <c r="K24" s="112"/>
      <c r="L24" s="112"/>
      <c r="M24" s="112"/>
      <c r="N24" s="112"/>
      <c r="O24" s="112"/>
    </row>
    <row r="25" spans="1:15" ht="38.25" hidden="1" x14ac:dyDescent="0.25">
      <c r="A25" s="69"/>
      <c r="B25" s="4" t="s">
        <v>54</v>
      </c>
      <c r="C25" s="70" t="s">
        <v>59</v>
      </c>
      <c r="D25" s="107">
        <f t="shared" si="7"/>
        <v>0</v>
      </c>
      <c r="E25" s="127"/>
      <c r="F25" s="107"/>
      <c r="G25" s="134"/>
      <c r="H25" s="152"/>
      <c r="I25" s="152"/>
      <c r="J25" s="152"/>
      <c r="K25" s="99"/>
      <c r="L25" s="99"/>
      <c r="M25" s="99"/>
      <c r="N25" s="99"/>
      <c r="O25" s="99"/>
    </row>
    <row r="26" spans="1:15" ht="51" x14ac:dyDescent="0.25">
      <c r="A26" s="69" t="s">
        <v>73</v>
      </c>
      <c r="B26" s="4" t="s">
        <v>29</v>
      </c>
      <c r="C26" s="70" t="s">
        <v>10</v>
      </c>
      <c r="D26" s="107">
        <f t="shared" si="7"/>
        <v>0</v>
      </c>
      <c r="E26" s="127">
        <v>0</v>
      </c>
      <c r="F26" s="107">
        <v>0</v>
      </c>
      <c r="G26" s="134">
        <v>0</v>
      </c>
      <c r="H26" s="107">
        <f t="shared" ref="H26" si="8">I26+J26+K26</f>
        <v>0</v>
      </c>
      <c r="I26" s="134">
        <v>0</v>
      </c>
      <c r="J26" s="107">
        <v>0</v>
      </c>
      <c r="K26" s="134">
        <v>0</v>
      </c>
      <c r="L26" s="107">
        <f t="shared" ref="L26:L27" si="9">M26+N26+O26</f>
        <v>15389.2</v>
      </c>
      <c r="M26" s="134"/>
      <c r="N26" s="107"/>
      <c r="O26" s="134">
        <v>15389.2</v>
      </c>
    </row>
    <row r="27" spans="1:15" ht="38.25" x14ac:dyDescent="0.25">
      <c r="A27" s="69" t="s">
        <v>74</v>
      </c>
      <c r="B27" s="4" t="s">
        <v>28</v>
      </c>
      <c r="C27" s="70" t="s">
        <v>10</v>
      </c>
      <c r="D27" s="107">
        <f t="shared" si="7"/>
        <v>0</v>
      </c>
      <c r="E27" s="127">
        <v>0</v>
      </c>
      <c r="F27" s="107">
        <v>0</v>
      </c>
      <c r="G27" s="134">
        <v>0</v>
      </c>
      <c r="H27" s="107">
        <f>I27+J27+K27</f>
        <v>0</v>
      </c>
      <c r="I27" s="134"/>
      <c r="J27" s="107">
        <v>0</v>
      </c>
      <c r="K27" s="134"/>
      <c r="L27" s="107">
        <f t="shared" si="9"/>
        <v>374800</v>
      </c>
      <c r="M27" s="134"/>
      <c r="N27" s="107">
        <v>374800</v>
      </c>
      <c r="O27" s="134"/>
    </row>
    <row r="28" spans="1:15" ht="38.25" hidden="1" x14ac:dyDescent="0.25">
      <c r="A28" s="69" t="s">
        <v>30</v>
      </c>
      <c r="B28" s="4" t="s">
        <v>66</v>
      </c>
      <c r="C28" s="70" t="s">
        <v>67</v>
      </c>
      <c r="D28" s="107">
        <f t="shared" si="7"/>
        <v>0</v>
      </c>
      <c r="E28" s="139"/>
      <c r="F28" s="107"/>
      <c r="G28" s="134"/>
      <c r="H28" s="152"/>
      <c r="I28" s="152"/>
      <c r="J28" s="152"/>
      <c r="K28" s="140"/>
      <c r="L28" s="140"/>
      <c r="M28" s="140"/>
      <c r="N28" s="140"/>
      <c r="O28" s="140"/>
    </row>
    <row r="29" spans="1:15" ht="51.75" hidden="1" thickBot="1" x14ac:dyDescent="0.3">
      <c r="A29" s="1" t="s">
        <v>63</v>
      </c>
      <c r="B29" s="2" t="s">
        <v>64</v>
      </c>
      <c r="C29" s="3" t="s">
        <v>65</v>
      </c>
      <c r="D29" s="109">
        <f>E29</f>
        <v>0</v>
      </c>
      <c r="E29" s="128"/>
      <c r="F29" s="109"/>
      <c r="G29" s="136"/>
      <c r="H29" s="152"/>
      <c r="I29" s="152"/>
      <c r="J29" s="152"/>
      <c r="K29" s="112"/>
      <c r="L29" s="112"/>
      <c r="M29" s="112"/>
      <c r="N29" s="112"/>
      <c r="O29" s="112"/>
    </row>
    <row r="30" spans="1:15" ht="15.75" thickBot="1" x14ac:dyDescent="0.3">
      <c r="A30" s="118"/>
      <c r="B30" s="113" t="s">
        <v>13</v>
      </c>
      <c r="C30" s="114"/>
      <c r="D30" s="115">
        <f t="shared" ref="D30:O30" si="10">D19+D17+D10+D8</f>
        <v>560</v>
      </c>
      <c r="E30" s="129">
        <f t="shared" si="10"/>
        <v>560</v>
      </c>
      <c r="F30" s="115">
        <f>F19+F17+F10+F8</f>
        <v>0</v>
      </c>
      <c r="G30" s="115">
        <f t="shared" ref="G30" si="11">G19+G17+G10+G8</f>
        <v>0</v>
      </c>
      <c r="H30" s="115">
        <f>H10+H17+H19</f>
        <v>0</v>
      </c>
      <c r="I30" s="115">
        <f t="shared" si="10"/>
        <v>0</v>
      </c>
      <c r="J30" s="115">
        <f t="shared" si="10"/>
        <v>0</v>
      </c>
      <c r="K30" s="115">
        <f t="shared" si="10"/>
        <v>0</v>
      </c>
      <c r="L30" s="115">
        <f t="shared" si="10"/>
        <v>410934.9</v>
      </c>
      <c r="M30" s="115">
        <f t="shared" si="10"/>
        <v>0</v>
      </c>
      <c r="N30" s="115">
        <f t="shared" si="10"/>
        <v>385530.63860000001</v>
      </c>
      <c r="O30" s="115">
        <f t="shared" si="10"/>
        <v>25404.261400000003</v>
      </c>
    </row>
    <row r="31" spans="1:15" s="77" customFormat="1" x14ac:dyDescent="0.25">
      <c r="A31" s="75"/>
      <c r="B31" s="76"/>
      <c r="D31" s="78"/>
      <c r="E31" s="122"/>
      <c r="F31" s="78"/>
      <c r="G31" s="78"/>
      <c r="H31" s="78"/>
      <c r="I31" s="78"/>
      <c r="J31" s="78"/>
    </row>
    <row r="32" spans="1:15" s="77" customFormat="1" x14ac:dyDescent="0.25">
      <c r="A32" s="75"/>
      <c r="B32" s="76"/>
      <c r="D32" s="111"/>
      <c r="E32" s="122"/>
      <c r="F32" s="111"/>
      <c r="G32" s="111"/>
      <c r="H32" s="111"/>
      <c r="I32" s="111"/>
      <c r="J32" s="111"/>
    </row>
    <row r="34" spans="1:15" x14ac:dyDescent="0.25">
      <c r="D34" s="119"/>
      <c r="E34" s="119"/>
      <c r="F34" s="119"/>
      <c r="G34" s="119"/>
      <c r="H34" s="119"/>
      <c r="I34" s="119"/>
      <c r="J34" s="119"/>
    </row>
    <row r="35" spans="1:15" s="101" customFormat="1" x14ac:dyDescent="0.25">
      <c r="A35" s="102"/>
      <c r="B35" s="103"/>
      <c r="C35" s="104"/>
      <c r="E35" s="130"/>
      <c r="K35" s="77"/>
      <c r="L35" s="77"/>
      <c r="M35" s="77"/>
      <c r="N35" s="77"/>
      <c r="O35" s="77"/>
    </row>
    <row r="36" spans="1:15" s="101" customFormat="1" x14ac:dyDescent="0.25">
      <c r="A36" s="102"/>
      <c r="B36" s="103"/>
      <c r="C36" s="104"/>
      <c r="E36" s="130"/>
      <c r="K36" s="77"/>
      <c r="L36" s="77"/>
      <c r="M36" s="77"/>
      <c r="N36" s="77"/>
      <c r="O36" s="77"/>
    </row>
    <row r="37" spans="1:15" s="101" customFormat="1" x14ac:dyDescent="0.25">
      <c r="A37" s="102"/>
      <c r="B37" s="103"/>
      <c r="C37" s="104"/>
      <c r="E37" s="130"/>
      <c r="K37" s="77"/>
      <c r="L37" s="77"/>
      <c r="M37" s="77"/>
      <c r="N37" s="77"/>
      <c r="O37" s="77"/>
    </row>
    <row r="38" spans="1:15" s="101" customFormat="1" x14ac:dyDescent="0.25">
      <c r="A38" s="102"/>
      <c r="B38" s="103"/>
      <c r="C38" s="104"/>
      <c r="E38" s="130"/>
      <c r="K38" s="77"/>
      <c r="L38" s="77"/>
      <c r="M38" s="77"/>
      <c r="N38" s="77"/>
      <c r="O38" s="77"/>
    </row>
    <row r="39" spans="1:15" s="101" customFormat="1" x14ac:dyDescent="0.25">
      <c r="A39" s="102"/>
      <c r="B39" s="103"/>
      <c r="C39" s="104"/>
      <c r="E39" s="130"/>
      <c r="K39" s="77"/>
      <c r="L39" s="77"/>
      <c r="M39" s="77"/>
      <c r="N39" s="77"/>
      <c r="O39" s="77"/>
    </row>
  </sheetData>
  <autoFilter ref="A7:O21">
    <filterColumn colId="5" showButton="0"/>
  </autoFilter>
  <mergeCells count="10">
    <mergeCell ref="D6:G6"/>
    <mergeCell ref="H6:K6"/>
    <mergeCell ref="L6:O6"/>
    <mergeCell ref="B8:C8"/>
    <mergeCell ref="B10:C10"/>
    <mergeCell ref="B17:C17"/>
    <mergeCell ref="B19:C19"/>
    <mergeCell ref="A6:A7"/>
    <mergeCell ref="B6:B7"/>
    <mergeCell ref="C6:C7"/>
  </mergeCells>
  <pageMargins left="0.25" right="0.25" top="0.75" bottom="0.75" header="0.3" footer="0.3"/>
  <pageSetup paperSize="9" scale="77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workbookViewId="0">
      <selection activeCell="B12" sqref="B12"/>
    </sheetView>
  </sheetViews>
  <sheetFormatPr defaultRowHeight="15" x14ac:dyDescent="0.25"/>
  <cols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0.5703125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47</v>
      </c>
    </row>
    <row r="2" spans="1:26" ht="15.75" thickBot="1" x14ac:dyDescent="0.3">
      <c r="B2" t="s">
        <v>1</v>
      </c>
      <c r="C2" t="s">
        <v>44</v>
      </c>
      <c r="D2" t="s">
        <v>45</v>
      </c>
      <c r="E2" t="s">
        <v>46</v>
      </c>
      <c r="H2" t="s">
        <v>1</v>
      </c>
      <c r="I2" t="s">
        <v>44</v>
      </c>
      <c r="J2" t="s">
        <v>45</v>
      </c>
      <c r="K2" t="s">
        <v>46</v>
      </c>
      <c r="N2" t="s">
        <v>1</v>
      </c>
      <c r="O2" t="s">
        <v>44</v>
      </c>
      <c r="P2" t="s">
        <v>45</v>
      </c>
      <c r="Q2" t="s">
        <v>46</v>
      </c>
      <c r="T2" t="s">
        <v>1</v>
      </c>
      <c r="U2" t="s">
        <v>44</v>
      </c>
      <c r="V2" t="s">
        <v>45</v>
      </c>
      <c r="W2" t="s">
        <v>46</v>
      </c>
    </row>
    <row r="3" spans="1:26" ht="16.5" thickBot="1" x14ac:dyDescent="0.3">
      <c r="A3">
        <v>2020</v>
      </c>
      <c r="B3" s="19">
        <v>146489.93</v>
      </c>
      <c r="C3" s="20">
        <v>3123.1</v>
      </c>
      <c r="D3" s="20">
        <v>86815.4</v>
      </c>
      <c r="E3" s="20">
        <v>56551.43</v>
      </c>
      <c r="F3" s="25" t="s">
        <v>32</v>
      </c>
      <c r="G3" s="7"/>
      <c r="H3" s="26">
        <f>I3+J3+K3</f>
        <v>26214.93</v>
      </c>
      <c r="I3" s="27">
        <v>5754.9</v>
      </c>
      <c r="J3" s="27">
        <v>11304.27</v>
      </c>
      <c r="K3" s="27">
        <v>9155.76</v>
      </c>
      <c r="L3" s="30" t="s">
        <v>33</v>
      </c>
      <c r="M3" s="7"/>
      <c r="N3" s="31">
        <f>O3+P3+Q3</f>
        <v>1727.6193699999999</v>
      </c>
      <c r="O3" s="33">
        <v>404.9</v>
      </c>
      <c r="P3" s="33">
        <v>39.68</v>
      </c>
      <c r="Q3" s="33">
        <v>1283.03937</v>
      </c>
      <c r="R3" s="34" t="s">
        <v>34</v>
      </c>
      <c r="S3" s="7"/>
      <c r="T3" s="35">
        <f>U3+V3+W3</f>
        <v>5649.01</v>
      </c>
      <c r="U3" s="36">
        <v>124.9</v>
      </c>
      <c r="V3" s="36">
        <v>243.2</v>
      </c>
      <c r="W3" s="36">
        <v>5280.91</v>
      </c>
      <c r="X3" s="38" t="s">
        <v>35</v>
      </c>
    </row>
    <row r="4" spans="1:26" ht="16.5" thickBot="1" x14ac:dyDescent="0.3">
      <c r="A4">
        <v>2021</v>
      </c>
      <c r="B4" s="21">
        <v>4784.5259999999998</v>
      </c>
      <c r="C4" s="22">
        <v>6.3289999999999997</v>
      </c>
      <c r="D4" s="22">
        <v>4778.29</v>
      </c>
      <c r="E4" s="23">
        <v>0</v>
      </c>
      <c r="F4" s="7"/>
      <c r="G4" s="7"/>
      <c r="H4" s="26">
        <f t="shared" ref="H4:H8" si="0">I4+J4+K4</f>
        <v>39063.480000000003</v>
      </c>
      <c r="I4" s="28">
        <v>8258.6</v>
      </c>
      <c r="J4" s="28">
        <v>10018.799999999999</v>
      </c>
      <c r="K4" s="28">
        <v>20786.080000000002</v>
      </c>
      <c r="L4" s="7"/>
      <c r="M4" s="7"/>
      <c r="N4" s="31">
        <f t="shared" ref="N4:N8" si="1">O4+P4+Q4</f>
        <v>121.15</v>
      </c>
      <c r="O4" s="32">
        <v>121.15</v>
      </c>
      <c r="P4" s="32">
        <v>0</v>
      </c>
      <c r="Q4" s="32">
        <v>0</v>
      </c>
      <c r="R4" s="7"/>
      <c r="S4" s="7"/>
      <c r="T4" s="35">
        <f t="shared" ref="T4:T8" si="2">U4+V4+W4</f>
        <v>15583.259999999998</v>
      </c>
      <c r="U4" s="37">
        <v>52</v>
      </c>
      <c r="V4" s="37">
        <v>196.3</v>
      </c>
      <c r="W4" s="37">
        <v>15334.96</v>
      </c>
    </row>
    <row r="5" spans="1:26" ht="16.5" thickBot="1" x14ac:dyDescent="0.3">
      <c r="A5">
        <v>2022</v>
      </c>
      <c r="B5" s="21">
        <v>200</v>
      </c>
      <c r="C5" s="22">
        <v>200</v>
      </c>
      <c r="D5" s="22">
        <v>0</v>
      </c>
      <c r="E5" s="23">
        <v>0</v>
      </c>
      <c r="F5" s="7"/>
      <c r="G5" s="7"/>
      <c r="H5" s="26">
        <f t="shared" si="0"/>
        <v>25352.489999999998</v>
      </c>
      <c r="I5" s="27">
        <v>1354</v>
      </c>
      <c r="J5" s="27">
        <v>11783.9</v>
      </c>
      <c r="K5" s="27">
        <v>12214.59</v>
      </c>
      <c r="L5" s="7"/>
      <c r="M5" s="7"/>
      <c r="N5" s="31">
        <f t="shared" si="1"/>
        <v>745</v>
      </c>
      <c r="O5" s="32">
        <v>745</v>
      </c>
      <c r="P5" s="32">
        <v>0</v>
      </c>
      <c r="Q5" s="32">
        <v>0</v>
      </c>
      <c r="R5" s="7"/>
      <c r="S5" s="7"/>
      <c r="T5" s="35">
        <f t="shared" si="2"/>
        <v>15777.6</v>
      </c>
      <c r="U5" s="37">
        <v>220</v>
      </c>
      <c r="V5" s="37">
        <v>324.2</v>
      </c>
      <c r="W5" s="37">
        <v>15233.4</v>
      </c>
    </row>
    <row r="6" spans="1:26" ht="16.5" thickBot="1" x14ac:dyDescent="0.3">
      <c r="A6">
        <v>2023</v>
      </c>
      <c r="B6" s="21">
        <v>5060</v>
      </c>
      <c r="C6" s="22">
        <v>5060</v>
      </c>
      <c r="D6" s="22">
        <v>0</v>
      </c>
      <c r="E6" s="23">
        <v>0</v>
      </c>
      <c r="F6" s="7"/>
      <c r="G6" s="7"/>
      <c r="H6" s="26">
        <f t="shared" si="0"/>
        <v>16020</v>
      </c>
      <c r="I6" s="29">
        <v>12915</v>
      </c>
      <c r="J6" s="29">
        <v>3105</v>
      </c>
      <c r="K6" s="29">
        <v>0</v>
      </c>
      <c r="L6" s="7"/>
      <c r="M6" s="7"/>
      <c r="N6" s="31">
        <f t="shared" si="1"/>
        <v>1352</v>
      </c>
      <c r="O6" s="32">
        <v>1352</v>
      </c>
      <c r="P6" s="32">
        <v>0</v>
      </c>
      <c r="Q6" s="32">
        <v>0</v>
      </c>
      <c r="R6" s="7"/>
      <c r="S6" s="7"/>
      <c r="T6" s="35">
        <f t="shared" si="2"/>
        <v>359.3</v>
      </c>
      <c r="U6" s="37">
        <v>163</v>
      </c>
      <c r="V6" s="37">
        <v>196.3</v>
      </c>
      <c r="W6" s="37">
        <v>0</v>
      </c>
    </row>
    <row r="7" spans="1:26" ht="16.5" thickBot="1" x14ac:dyDescent="0.3">
      <c r="A7">
        <v>2024</v>
      </c>
      <c r="B7" s="21">
        <v>1050</v>
      </c>
      <c r="C7" s="22">
        <v>1050</v>
      </c>
      <c r="D7" s="22">
        <v>0</v>
      </c>
      <c r="E7" s="23">
        <v>0</v>
      </c>
      <c r="F7" s="7"/>
      <c r="G7" s="7"/>
      <c r="H7" s="26">
        <f t="shared" si="0"/>
        <v>13075</v>
      </c>
      <c r="I7" s="29">
        <v>11005</v>
      </c>
      <c r="J7" s="29">
        <v>2070</v>
      </c>
      <c r="K7" s="29">
        <v>0</v>
      </c>
      <c r="L7" s="7"/>
      <c r="M7" s="7"/>
      <c r="N7" s="31">
        <f t="shared" si="1"/>
        <v>1402</v>
      </c>
      <c r="O7" s="32">
        <v>1402</v>
      </c>
      <c r="P7" s="32">
        <v>0</v>
      </c>
      <c r="Q7" s="32">
        <v>0</v>
      </c>
      <c r="R7" s="7"/>
      <c r="S7" s="7"/>
      <c r="T7" s="35">
        <f t="shared" si="2"/>
        <v>186</v>
      </c>
      <c r="U7" s="37">
        <v>186</v>
      </c>
      <c r="V7" s="37">
        <v>0</v>
      </c>
      <c r="W7" s="37">
        <v>0</v>
      </c>
    </row>
    <row r="8" spans="1:26" ht="16.5" thickBot="1" x14ac:dyDescent="0.3">
      <c r="A8" t="s">
        <v>1</v>
      </c>
      <c r="B8" s="24">
        <f>B3+B4+B5+B6+B7</f>
        <v>157584.45600000001</v>
      </c>
      <c r="C8" s="23">
        <f>C3+C4+C5+C6+C7</f>
        <v>9439.4290000000001</v>
      </c>
      <c r="D8" s="23">
        <f>D3+D4+D5+D6+D7</f>
        <v>91593.689999999988</v>
      </c>
      <c r="E8" s="23">
        <f>E3+E4+E5+E6+E7</f>
        <v>56551.43</v>
      </c>
      <c r="F8" s="7"/>
      <c r="G8" s="7"/>
      <c r="H8" s="26">
        <f t="shared" si="0"/>
        <v>119725.90000000001</v>
      </c>
      <c r="I8" s="29">
        <f>I3+I4+I5+I6+I7</f>
        <v>39287.5</v>
      </c>
      <c r="J8" s="29">
        <f t="shared" ref="J8:K8" si="3">J3+J4+J5+J6+J7</f>
        <v>38281.97</v>
      </c>
      <c r="K8" s="29">
        <f t="shared" si="3"/>
        <v>42156.430000000008</v>
      </c>
      <c r="L8" s="7"/>
      <c r="M8" s="7"/>
      <c r="N8" s="31">
        <f t="shared" si="1"/>
        <v>5347.76937</v>
      </c>
      <c r="O8" s="32">
        <f>O3+O4+O5+O6+O7</f>
        <v>4025.05</v>
      </c>
      <c r="P8" s="32">
        <f t="shared" ref="P8:Q8" si="4">P3+P4+P5+P6+P7</f>
        <v>39.68</v>
      </c>
      <c r="Q8" s="32">
        <f t="shared" si="4"/>
        <v>1283.03937</v>
      </c>
      <c r="R8" s="7">
        <f>Q8+P8+O8</f>
        <v>5347.76937</v>
      </c>
      <c r="S8" s="7"/>
      <c r="T8" s="35">
        <f t="shared" si="2"/>
        <v>37555.17</v>
      </c>
      <c r="U8" s="37">
        <f>U3+U4+U5+U6+U7</f>
        <v>745.9</v>
      </c>
      <c r="V8" s="37">
        <f t="shared" ref="V8:W8" si="5">V3+V4+V5+V6+V7</f>
        <v>960</v>
      </c>
      <c r="W8" s="37">
        <f t="shared" si="5"/>
        <v>35849.269999999997</v>
      </c>
    </row>
    <row r="9" spans="1:26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6" s="18" customFormat="1" ht="16.5" thickBot="1" x14ac:dyDescent="0.3">
      <c r="C10" s="39" t="s">
        <v>36</v>
      </c>
      <c r="H10" s="18" t="s">
        <v>37</v>
      </c>
      <c r="M10" s="18" t="s">
        <v>38</v>
      </c>
      <c r="R10" s="18" t="s">
        <v>39</v>
      </c>
      <c r="W10" s="18" t="s">
        <v>40</v>
      </c>
    </row>
    <row r="11" spans="1:26" ht="16.5" thickBot="1" x14ac:dyDescent="0.3">
      <c r="B11" s="5">
        <v>146489.93</v>
      </c>
      <c r="C11" s="6">
        <v>3123.1</v>
      </c>
      <c r="D11" s="6">
        <v>86815.4</v>
      </c>
      <c r="E11" s="6">
        <v>56551.4</v>
      </c>
      <c r="F11" s="7"/>
      <c r="G11" s="7"/>
      <c r="H11" s="12">
        <f>I11+J11+K11</f>
        <v>4784.6189999999997</v>
      </c>
      <c r="I11" s="13">
        <v>6.3289999999999997</v>
      </c>
      <c r="J11" s="13">
        <v>4778.29</v>
      </c>
      <c r="K11" s="14">
        <v>0</v>
      </c>
      <c r="L11" s="7"/>
      <c r="M11" s="12">
        <f>N11+O11+P11</f>
        <v>200</v>
      </c>
      <c r="N11" s="13">
        <v>200</v>
      </c>
      <c r="O11" s="13">
        <v>0</v>
      </c>
      <c r="P11" s="14">
        <v>0</v>
      </c>
      <c r="Q11" s="7"/>
      <c r="R11" s="12">
        <f>S11+T11+U11</f>
        <v>5060</v>
      </c>
      <c r="S11" s="13">
        <v>5060</v>
      </c>
      <c r="T11" s="13">
        <v>0</v>
      </c>
      <c r="U11" s="14">
        <v>0</v>
      </c>
      <c r="V11" s="7"/>
      <c r="W11" s="12">
        <v>1050</v>
      </c>
      <c r="X11" s="13">
        <v>1050</v>
      </c>
      <c r="Y11" s="13">
        <v>0</v>
      </c>
      <c r="Z11" s="14">
        <v>0</v>
      </c>
    </row>
    <row r="12" spans="1:26" ht="16.5" thickBot="1" x14ac:dyDescent="0.3">
      <c r="B12" s="8">
        <v>26214.93</v>
      </c>
      <c r="C12" s="9">
        <v>5754.9</v>
      </c>
      <c r="D12" s="9">
        <v>11304.27</v>
      </c>
      <c r="E12" s="9">
        <v>9155.76</v>
      </c>
      <c r="F12" s="7"/>
      <c r="G12" s="7"/>
      <c r="H12" s="12">
        <f t="shared" ref="H12:H14" si="6">I12+J12+K12</f>
        <v>39063.480000000003</v>
      </c>
      <c r="I12" s="15">
        <v>8258.6</v>
      </c>
      <c r="J12" s="15">
        <v>10018.799999999999</v>
      </c>
      <c r="K12" s="15">
        <v>20786.080000000002</v>
      </c>
      <c r="L12" s="7"/>
      <c r="M12" s="12">
        <f t="shared" ref="M12:M14" si="7">N12+O12+P12</f>
        <v>25352.489999999998</v>
      </c>
      <c r="N12" s="9">
        <v>1354</v>
      </c>
      <c r="O12" s="9">
        <v>11783.9</v>
      </c>
      <c r="P12" s="9">
        <v>12214.59</v>
      </c>
      <c r="Q12" s="7"/>
      <c r="R12" s="8">
        <f t="shared" ref="R12:R14" si="8">S12+T12+U12</f>
        <v>16020</v>
      </c>
      <c r="S12" s="17">
        <v>12915</v>
      </c>
      <c r="T12" s="17">
        <v>3105</v>
      </c>
      <c r="U12" s="17">
        <v>0</v>
      </c>
      <c r="V12" s="7"/>
      <c r="W12" s="8">
        <f t="shared" ref="W12:W14" si="9">X12+Y12+Z12</f>
        <v>13075</v>
      </c>
      <c r="X12" s="17">
        <v>11005</v>
      </c>
      <c r="Y12" s="17">
        <v>2070</v>
      </c>
      <c r="Z12" s="17">
        <v>0</v>
      </c>
    </row>
    <row r="13" spans="1:26" ht="16.5" thickBot="1" x14ac:dyDescent="0.3">
      <c r="B13" s="10">
        <f>C13+D13+E13</f>
        <v>1727.6193699999999</v>
      </c>
      <c r="C13" s="11">
        <v>404.9</v>
      </c>
      <c r="D13" s="11">
        <v>39.68</v>
      </c>
      <c r="E13" s="11">
        <v>1283.03937</v>
      </c>
      <c r="F13" s="7"/>
      <c r="G13" s="7"/>
      <c r="H13" s="12">
        <f t="shared" si="6"/>
        <v>121.15</v>
      </c>
      <c r="I13" s="16">
        <v>121.15</v>
      </c>
      <c r="J13" s="16">
        <v>0</v>
      </c>
      <c r="K13" s="16">
        <v>0</v>
      </c>
      <c r="L13" s="7"/>
      <c r="M13" s="12">
        <f t="shared" si="7"/>
        <v>745</v>
      </c>
      <c r="N13" s="16">
        <v>745</v>
      </c>
      <c r="O13" s="16">
        <v>0</v>
      </c>
      <c r="P13" s="16">
        <v>0</v>
      </c>
      <c r="Q13" s="7"/>
      <c r="R13" s="10">
        <f t="shared" si="8"/>
        <v>1352</v>
      </c>
      <c r="S13" s="16">
        <v>1352</v>
      </c>
      <c r="T13" s="16">
        <v>0</v>
      </c>
      <c r="U13" s="16">
        <v>0</v>
      </c>
      <c r="V13" s="7"/>
      <c r="W13" s="10">
        <f t="shared" si="9"/>
        <v>1402</v>
      </c>
      <c r="X13" s="16">
        <v>1402</v>
      </c>
      <c r="Y13" s="16">
        <v>0</v>
      </c>
      <c r="Z13" s="16">
        <v>0</v>
      </c>
    </row>
    <row r="14" spans="1:26" ht="16.5" thickBot="1" x14ac:dyDescent="0.3">
      <c r="B14" s="10">
        <f>C14+D14+E14</f>
        <v>5649.01</v>
      </c>
      <c r="C14" s="11">
        <v>124.9</v>
      </c>
      <c r="D14" s="11">
        <v>243.2</v>
      </c>
      <c r="E14" s="11">
        <v>5280.91</v>
      </c>
      <c r="F14" s="7"/>
      <c r="G14" s="7"/>
      <c r="H14" s="10">
        <f t="shared" si="6"/>
        <v>15583.259999999998</v>
      </c>
      <c r="I14" s="16">
        <v>52</v>
      </c>
      <c r="J14" s="16">
        <v>196.3</v>
      </c>
      <c r="K14" s="16">
        <v>15334.96</v>
      </c>
      <c r="L14" s="7"/>
      <c r="M14" s="12">
        <f t="shared" si="7"/>
        <v>15777.6</v>
      </c>
      <c r="N14" s="16">
        <v>220</v>
      </c>
      <c r="O14" s="16">
        <v>324.2</v>
      </c>
      <c r="P14" s="16">
        <v>15233.4</v>
      </c>
      <c r="Q14" s="7"/>
      <c r="R14" s="10">
        <f t="shared" si="8"/>
        <v>359.3</v>
      </c>
      <c r="S14" s="16">
        <v>163</v>
      </c>
      <c r="T14" s="16">
        <v>196.3</v>
      </c>
      <c r="U14" s="16">
        <v>0</v>
      </c>
      <c r="V14" s="7"/>
      <c r="W14" s="10">
        <f t="shared" si="9"/>
        <v>186</v>
      </c>
      <c r="X14" s="16">
        <v>186</v>
      </c>
      <c r="Y14" s="16">
        <v>0</v>
      </c>
      <c r="Z14" s="16">
        <v>0</v>
      </c>
    </row>
    <row r="15" spans="1:26" x14ac:dyDescent="0.25">
      <c r="B15" s="7">
        <f>SUM(B11:B14)</f>
        <v>180081.48937</v>
      </c>
      <c r="C15" s="7">
        <f>SUM(C11:C14)</f>
        <v>9407.7999999999993</v>
      </c>
      <c r="D15" s="7">
        <f>SUM(D11:D14)</f>
        <v>98402.549999999988</v>
      </c>
      <c r="E15" s="7">
        <f>SUM(E11:E14)</f>
        <v>72271.109370000006</v>
      </c>
      <c r="F15" s="7">
        <f>C15+D15+E15</f>
        <v>180081.45937</v>
      </c>
      <c r="G15" s="7"/>
      <c r="H15" s="7">
        <f>H11+H12+H13+H14</f>
        <v>59552.509000000005</v>
      </c>
      <c r="I15" s="7">
        <f>I11+I12+I13+I14</f>
        <v>8438.0789999999997</v>
      </c>
      <c r="J15" s="7">
        <f t="shared" ref="J15:K15" si="10">J11+J12+J13+J14</f>
        <v>14993.39</v>
      </c>
      <c r="K15" s="7">
        <f t="shared" si="10"/>
        <v>36121.040000000001</v>
      </c>
      <c r="L15" s="7"/>
      <c r="M15" s="7">
        <f>M11+M12+M13+M14</f>
        <v>42075.09</v>
      </c>
      <c r="N15" s="7">
        <f t="shared" ref="N15:P15" si="11">N11+N12+N13+N14</f>
        <v>2519</v>
      </c>
      <c r="O15" s="7">
        <f t="shared" si="11"/>
        <v>12108.1</v>
      </c>
      <c r="P15" s="7">
        <f t="shared" si="11"/>
        <v>27447.989999999998</v>
      </c>
      <c r="Q15" s="7"/>
      <c r="R15" s="7">
        <f>R11+R12+R13+R14</f>
        <v>22791.3</v>
      </c>
      <c r="S15" s="7">
        <f t="shared" ref="S15:U15" si="12">S11+S12+S13+S14</f>
        <v>19490</v>
      </c>
      <c r="T15" s="7">
        <f t="shared" si="12"/>
        <v>3301.3</v>
      </c>
      <c r="U15" s="7">
        <f t="shared" si="12"/>
        <v>0</v>
      </c>
      <c r="V15" s="7"/>
      <c r="W15" s="7">
        <v>15713</v>
      </c>
      <c r="X15" s="7">
        <f>SUM(X11:X14)</f>
        <v>13643</v>
      </c>
      <c r="Y15" s="7">
        <f>SUM(Y11:Y14)</f>
        <v>2070</v>
      </c>
      <c r="Z15" s="7">
        <f>SUM(Z11:Z14)</f>
        <v>0</v>
      </c>
    </row>
    <row r="16" spans="1:26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8" spans="2:7" x14ac:dyDescent="0.25">
      <c r="B18" t="s">
        <v>41</v>
      </c>
      <c r="C18" t="s">
        <v>43</v>
      </c>
      <c r="G18" t="s">
        <v>31</v>
      </c>
    </row>
    <row r="19" spans="2:7" x14ac:dyDescent="0.25">
      <c r="B19" s="18">
        <v>2020</v>
      </c>
      <c r="C19" s="7">
        <v>180081.48937</v>
      </c>
      <c r="D19" s="7">
        <v>9407.7999999999993</v>
      </c>
      <c r="E19" s="7">
        <v>98402.549999999988</v>
      </c>
      <c r="F19" s="7">
        <v>72271.109370000006</v>
      </c>
      <c r="G19" s="40">
        <f>F19+E19+D19</f>
        <v>180081.45937</v>
      </c>
    </row>
    <row r="20" spans="2:7" x14ac:dyDescent="0.25">
      <c r="B20" s="18">
        <v>2021</v>
      </c>
      <c r="C20" s="7">
        <v>59552.509000000005</v>
      </c>
      <c r="D20" s="7">
        <v>8438.0789999999997</v>
      </c>
      <c r="E20" s="7">
        <v>14993.39</v>
      </c>
      <c r="F20" s="7">
        <v>36121.040000000001</v>
      </c>
      <c r="G20" s="40">
        <f t="shared" ref="G20:G24" si="13">F20+E20+D20</f>
        <v>59552.508999999998</v>
      </c>
    </row>
    <row r="21" spans="2:7" x14ac:dyDescent="0.25">
      <c r="B21" s="18">
        <v>2022</v>
      </c>
      <c r="C21" s="7">
        <v>42075.09</v>
      </c>
      <c r="D21" s="7">
        <v>2519</v>
      </c>
      <c r="E21" s="7">
        <v>12108.1</v>
      </c>
      <c r="F21" s="7">
        <v>27447.989999999998</v>
      </c>
      <c r="G21" s="40">
        <f t="shared" si="13"/>
        <v>42075.09</v>
      </c>
    </row>
    <row r="22" spans="2:7" x14ac:dyDescent="0.25">
      <c r="B22" s="18">
        <v>2023</v>
      </c>
      <c r="C22" s="7">
        <v>22791.3</v>
      </c>
      <c r="D22" s="7">
        <v>19490</v>
      </c>
      <c r="E22" s="7">
        <v>3301.3</v>
      </c>
      <c r="F22" s="7">
        <v>0</v>
      </c>
      <c r="G22" s="40">
        <f t="shared" si="13"/>
        <v>22791.3</v>
      </c>
    </row>
    <row r="23" spans="2:7" x14ac:dyDescent="0.25">
      <c r="B23" s="18">
        <v>2024</v>
      </c>
      <c r="C23" s="7">
        <v>15713</v>
      </c>
      <c r="D23" s="7">
        <v>13643</v>
      </c>
      <c r="E23" s="7">
        <v>2070</v>
      </c>
      <c r="F23" s="7">
        <v>0</v>
      </c>
      <c r="G23" s="40">
        <f t="shared" si="13"/>
        <v>15713</v>
      </c>
    </row>
    <row r="24" spans="2:7" x14ac:dyDescent="0.25">
      <c r="B24" t="s">
        <v>42</v>
      </c>
      <c r="C24" s="7">
        <f>SUM(C19:C23)</f>
        <v>320213.38837</v>
      </c>
      <c r="D24" s="7">
        <f>SUM(D19:D23)</f>
        <v>53497.879000000001</v>
      </c>
      <c r="E24" s="7">
        <f>SUM(E19:E23)</f>
        <v>130875.34</v>
      </c>
      <c r="F24" s="7">
        <f>SUM(F19:F23)</f>
        <v>135840.13936999999</v>
      </c>
      <c r="G24" s="40">
        <f t="shared" si="13"/>
        <v>320213.35836999997</v>
      </c>
    </row>
    <row r="27" spans="2:7" x14ac:dyDescent="0.25">
      <c r="B27" t="s">
        <v>41</v>
      </c>
      <c r="C27" t="s">
        <v>43</v>
      </c>
      <c r="G27" t="s">
        <v>31</v>
      </c>
    </row>
    <row r="28" spans="2:7" x14ac:dyDescent="0.25">
      <c r="B28">
        <v>2020</v>
      </c>
      <c r="C28">
        <v>180081.48937</v>
      </c>
      <c r="D28">
        <v>9407.7999999999993</v>
      </c>
      <c r="E28">
        <v>98402.549999999988</v>
      </c>
      <c r="F28">
        <v>72271.109370000006</v>
      </c>
      <c r="G28">
        <v>180081.45937</v>
      </c>
    </row>
    <row r="29" spans="2:7" x14ac:dyDescent="0.25">
      <c r="B29">
        <v>2021</v>
      </c>
      <c r="C29">
        <v>59552.509000000005</v>
      </c>
      <c r="D29">
        <v>8438.0789999999997</v>
      </c>
      <c r="E29">
        <v>14993.39</v>
      </c>
      <c r="F29">
        <v>36121.040000000001</v>
      </c>
      <c r="G29">
        <v>59552.508999999998</v>
      </c>
    </row>
    <row r="30" spans="2:7" x14ac:dyDescent="0.25">
      <c r="B30">
        <v>2022</v>
      </c>
      <c r="C30">
        <v>42075.09</v>
      </c>
      <c r="D30">
        <v>2519</v>
      </c>
      <c r="E30">
        <v>12108.1</v>
      </c>
      <c r="F30">
        <v>27447.989999999998</v>
      </c>
      <c r="G30">
        <v>42075.09</v>
      </c>
    </row>
    <row r="31" spans="2:7" x14ac:dyDescent="0.25">
      <c r="B31">
        <v>2023</v>
      </c>
      <c r="C31">
        <v>22791.3</v>
      </c>
      <c r="D31">
        <v>19490</v>
      </c>
      <c r="E31">
        <v>3301.3</v>
      </c>
      <c r="F31">
        <v>0</v>
      </c>
      <c r="G31">
        <v>22791.3</v>
      </c>
    </row>
    <row r="32" spans="2:7" x14ac:dyDescent="0.25">
      <c r="B32">
        <v>2024</v>
      </c>
      <c r="C32">
        <v>15713</v>
      </c>
      <c r="D32">
        <v>13643</v>
      </c>
      <c r="E32">
        <v>2070</v>
      </c>
      <c r="F32">
        <v>0</v>
      </c>
      <c r="G32">
        <v>15713</v>
      </c>
    </row>
    <row r="33" spans="2:7" x14ac:dyDescent="0.25">
      <c r="B33" t="s">
        <v>42</v>
      </c>
      <c r="C33">
        <v>320213.38837</v>
      </c>
      <c r="D33">
        <v>53497.879000000001</v>
      </c>
      <c r="E33">
        <v>130875.34</v>
      </c>
      <c r="F33">
        <v>135840.13936999999</v>
      </c>
      <c r="G33">
        <v>320213.35836999997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D1" workbookViewId="0">
      <selection activeCell="T3" sqref="T3:W8"/>
    </sheetView>
  </sheetViews>
  <sheetFormatPr defaultRowHeight="15" x14ac:dyDescent="0.25"/>
  <cols>
    <col min="1" max="1" width="13.85546875" customWidth="1"/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1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47</v>
      </c>
    </row>
    <row r="2" spans="1:26" ht="15.75" thickBot="1" x14ac:dyDescent="0.3">
      <c r="B2" t="s">
        <v>1</v>
      </c>
      <c r="C2" t="s">
        <v>44</v>
      </c>
      <c r="D2" t="s">
        <v>45</v>
      </c>
      <c r="E2" t="s">
        <v>46</v>
      </c>
      <c r="H2" t="s">
        <v>1</v>
      </c>
      <c r="I2" t="s">
        <v>44</v>
      </c>
      <c r="J2" t="s">
        <v>45</v>
      </c>
      <c r="K2" t="s">
        <v>46</v>
      </c>
      <c r="N2" t="s">
        <v>1</v>
      </c>
      <c r="O2" t="s">
        <v>44</v>
      </c>
      <c r="P2" t="s">
        <v>45</v>
      </c>
      <c r="Q2" t="s">
        <v>46</v>
      </c>
      <c r="T2" t="s">
        <v>1</v>
      </c>
      <c r="U2" t="s">
        <v>44</v>
      </c>
      <c r="V2" t="s">
        <v>45</v>
      </c>
      <c r="W2" t="s">
        <v>46</v>
      </c>
    </row>
    <row r="3" spans="1:26" ht="16.5" thickBot="1" x14ac:dyDescent="0.3">
      <c r="A3">
        <v>2020</v>
      </c>
      <c r="B3" s="44">
        <f>C3+D3+E3</f>
        <v>146489.93</v>
      </c>
      <c r="C3" s="45">
        <v>3123.1</v>
      </c>
      <c r="D3" s="45">
        <v>86815.4</v>
      </c>
      <c r="E3" s="45">
        <v>56551.43</v>
      </c>
      <c r="F3" s="25" t="s">
        <v>32</v>
      </c>
      <c r="G3" s="42">
        <v>2020</v>
      </c>
      <c r="H3" s="48">
        <f>I3+J3+K3</f>
        <v>26214.93</v>
      </c>
      <c r="I3" s="49">
        <v>5754.9</v>
      </c>
      <c r="J3" s="49">
        <v>11304.27</v>
      </c>
      <c r="K3" s="49">
        <v>9155.76</v>
      </c>
      <c r="L3" s="30" t="s">
        <v>33</v>
      </c>
      <c r="M3" s="42">
        <v>2020</v>
      </c>
      <c r="N3" s="52">
        <f>O3+P3+Q3</f>
        <v>1727.6193699999999</v>
      </c>
      <c r="O3" s="53">
        <v>404.9</v>
      </c>
      <c r="P3" s="53">
        <v>39.68</v>
      </c>
      <c r="Q3" s="53">
        <v>1283.03937</v>
      </c>
      <c r="R3" s="34" t="s">
        <v>34</v>
      </c>
      <c r="S3" s="42">
        <v>2020</v>
      </c>
      <c r="T3" s="55">
        <f>U3+V3+W3</f>
        <v>5649.01</v>
      </c>
      <c r="U3" s="56">
        <v>124.9</v>
      </c>
      <c r="V3" s="56">
        <v>243.2</v>
      </c>
      <c r="W3" s="56">
        <v>5280.91</v>
      </c>
      <c r="X3" s="38" t="s">
        <v>35</v>
      </c>
    </row>
    <row r="4" spans="1:26" ht="16.5" thickBot="1" x14ac:dyDescent="0.3">
      <c r="A4">
        <v>2021</v>
      </c>
      <c r="B4" s="44">
        <f t="shared" ref="B4:B8" si="0">C4+D4+E4</f>
        <v>4784.5259999999998</v>
      </c>
      <c r="C4" s="46">
        <v>6.2389999999999999</v>
      </c>
      <c r="D4" s="46">
        <v>4778.2870000000003</v>
      </c>
      <c r="E4" s="47">
        <v>0</v>
      </c>
      <c r="F4" s="7"/>
      <c r="G4" s="42">
        <v>2021</v>
      </c>
      <c r="H4" s="48">
        <f t="shared" ref="H4:H8" si="1">I4+J4+K4</f>
        <v>39063.497000000003</v>
      </c>
      <c r="I4" s="50">
        <v>8258.607</v>
      </c>
      <c r="J4" s="50">
        <v>10018.807000000001</v>
      </c>
      <c r="K4" s="50">
        <v>20786.082999999999</v>
      </c>
      <c r="L4" s="7"/>
      <c r="M4" s="42">
        <v>2021</v>
      </c>
      <c r="N4" s="52">
        <f t="shared" ref="N4:N8" si="2">O4+P4+Q4</f>
        <v>121.154</v>
      </c>
      <c r="O4" s="54">
        <v>121.154</v>
      </c>
      <c r="P4" s="54">
        <v>0</v>
      </c>
      <c r="Q4" s="54">
        <v>0</v>
      </c>
      <c r="R4" s="7"/>
      <c r="S4" s="42">
        <v>2021</v>
      </c>
      <c r="T4" s="55">
        <f t="shared" ref="T4:T8" si="3">U4+V4+W4</f>
        <v>15583.255999999999</v>
      </c>
      <c r="U4" s="57">
        <v>52</v>
      </c>
      <c r="V4" s="57">
        <v>196.3</v>
      </c>
      <c r="W4" s="57">
        <v>15334.956</v>
      </c>
    </row>
    <row r="5" spans="1:26" ht="16.5" thickBot="1" x14ac:dyDescent="0.3">
      <c r="A5">
        <v>2022</v>
      </c>
      <c r="B5" s="44">
        <f t="shared" si="0"/>
        <v>200</v>
      </c>
      <c r="C5" s="46">
        <v>200</v>
      </c>
      <c r="D5" s="46">
        <v>0</v>
      </c>
      <c r="E5" s="47">
        <v>0</v>
      </c>
      <c r="F5" s="7"/>
      <c r="G5" s="42">
        <v>2022</v>
      </c>
      <c r="H5" s="48">
        <f t="shared" si="1"/>
        <v>25352.5</v>
      </c>
      <c r="I5" s="49">
        <v>1354</v>
      </c>
      <c r="J5" s="49">
        <v>11783.909</v>
      </c>
      <c r="K5" s="49">
        <v>12214.591</v>
      </c>
      <c r="L5" s="7"/>
      <c r="M5" s="42">
        <v>2022</v>
      </c>
      <c r="N5" s="52">
        <f t="shared" si="2"/>
        <v>745</v>
      </c>
      <c r="O5" s="54">
        <v>745</v>
      </c>
      <c r="P5" s="54">
        <v>0</v>
      </c>
      <c r="Q5" s="54">
        <v>0</v>
      </c>
      <c r="R5" s="7"/>
      <c r="S5" s="42">
        <v>2022</v>
      </c>
      <c r="T5" s="55">
        <f t="shared" si="3"/>
        <v>15777.6</v>
      </c>
      <c r="U5" s="57">
        <v>220</v>
      </c>
      <c r="V5" s="57">
        <v>324.2</v>
      </c>
      <c r="W5" s="57">
        <v>15233.4</v>
      </c>
    </row>
    <row r="6" spans="1:26" ht="16.5" thickBot="1" x14ac:dyDescent="0.3">
      <c r="A6">
        <v>2023</v>
      </c>
      <c r="B6" s="44">
        <f>C6+D6+E6</f>
        <v>5950</v>
      </c>
      <c r="C6" s="46">
        <v>5950</v>
      </c>
      <c r="D6" s="46">
        <v>0</v>
      </c>
      <c r="E6" s="47">
        <v>0</v>
      </c>
      <c r="F6" s="7"/>
      <c r="G6" s="42">
        <v>2023</v>
      </c>
      <c r="H6" s="48">
        <f t="shared" si="1"/>
        <v>28799.205999999998</v>
      </c>
      <c r="I6" s="51">
        <v>23053.705999999998</v>
      </c>
      <c r="J6" s="51">
        <v>5745.5</v>
      </c>
      <c r="K6" s="51">
        <v>0</v>
      </c>
      <c r="L6" s="7"/>
      <c r="M6" s="42">
        <v>2023</v>
      </c>
      <c r="N6" s="52">
        <f t="shared" si="2"/>
        <v>9367</v>
      </c>
      <c r="O6" s="54">
        <v>9367</v>
      </c>
      <c r="P6" s="54">
        <v>0</v>
      </c>
      <c r="Q6" s="54">
        <v>0</v>
      </c>
      <c r="R6" s="7"/>
      <c r="S6" s="42">
        <v>2023</v>
      </c>
      <c r="T6" s="55">
        <f t="shared" si="3"/>
        <v>349.3</v>
      </c>
      <c r="U6" s="57">
        <v>153</v>
      </c>
      <c r="V6" s="57">
        <v>196.3</v>
      </c>
      <c r="W6" s="57">
        <v>0</v>
      </c>
    </row>
    <row r="7" spans="1:26" ht="16.5" thickBot="1" x14ac:dyDescent="0.3">
      <c r="A7">
        <v>2024</v>
      </c>
      <c r="B7" s="44">
        <f t="shared" si="0"/>
        <v>4350</v>
      </c>
      <c r="C7" s="46">
        <v>4350</v>
      </c>
      <c r="D7" s="46">
        <v>0</v>
      </c>
      <c r="E7" s="47">
        <v>0</v>
      </c>
      <c r="F7" s="7"/>
      <c r="G7" s="42">
        <v>2024</v>
      </c>
      <c r="H7" s="48">
        <f t="shared" si="1"/>
        <v>17070.599999999999</v>
      </c>
      <c r="I7" s="51">
        <v>12360.1</v>
      </c>
      <c r="J7" s="51">
        <v>4710.5</v>
      </c>
      <c r="K7" s="51">
        <v>0</v>
      </c>
      <c r="L7" s="7"/>
      <c r="M7" s="42">
        <v>2024</v>
      </c>
      <c r="N7" s="52">
        <f t="shared" si="2"/>
        <v>7382</v>
      </c>
      <c r="O7" s="54">
        <v>7382</v>
      </c>
      <c r="P7" s="54">
        <v>0</v>
      </c>
      <c r="Q7" s="54">
        <v>0</v>
      </c>
      <c r="R7" s="7"/>
      <c r="S7" s="42">
        <v>2024</v>
      </c>
      <c r="T7" s="55">
        <f t="shared" si="3"/>
        <v>187</v>
      </c>
      <c r="U7" s="57">
        <v>187</v>
      </c>
      <c r="V7" s="57">
        <v>0</v>
      </c>
      <c r="W7" s="57">
        <v>0</v>
      </c>
    </row>
    <row r="8" spans="1:26" ht="16.5" thickBot="1" x14ac:dyDescent="0.3">
      <c r="A8" t="s">
        <v>1</v>
      </c>
      <c r="B8" s="44">
        <f t="shared" si="0"/>
        <v>161774.45599999998</v>
      </c>
      <c r="C8" s="47">
        <f>C3+C4+C5+C6+C7</f>
        <v>13629.339</v>
      </c>
      <c r="D8" s="47">
        <f>D3+D4+D5+D6+D7</f>
        <v>91593.686999999991</v>
      </c>
      <c r="E8" s="47">
        <f>E3+E4+E5+E6+E7</f>
        <v>56551.43</v>
      </c>
      <c r="F8" s="7"/>
      <c r="G8" s="43" t="s">
        <v>1</v>
      </c>
      <c r="H8" s="48">
        <f t="shared" si="1"/>
        <v>136500.73300000001</v>
      </c>
      <c r="I8" s="51">
        <f>I3+I4+I5+I6+I7</f>
        <v>50781.312999999995</v>
      </c>
      <c r="J8" s="51">
        <f t="shared" ref="J8:K8" si="4">J3+J4+J5+J6+J7</f>
        <v>43562.986000000004</v>
      </c>
      <c r="K8" s="51">
        <f t="shared" si="4"/>
        <v>42156.434000000001</v>
      </c>
      <c r="L8" s="7"/>
      <c r="M8" s="43" t="s">
        <v>1</v>
      </c>
      <c r="N8" s="52">
        <f t="shared" si="2"/>
        <v>19342.773369999999</v>
      </c>
      <c r="O8" s="54">
        <f>O3+O4+O5+O6+O7</f>
        <v>18020.054</v>
      </c>
      <c r="P8" s="54">
        <f t="shared" ref="P8:Q8" si="5">P3+P4+P5+P6+P7</f>
        <v>39.68</v>
      </c>
      <c r="Q8" s="54">
        <f t="shared" si="5"/>
        <v>1283.03937</v>
      </c>
      <c r="R8" s="7">
        <f>Q8+P8+O8</f>
        <v>19342.773369999999</v>
      </c>
      <c r="S8" s="43" t="s">
        <v>1</v>
      </c>
      <c r="T8" s="55">
        <f t="shared" si="3"/>
        <v>37546.166000000005</v>
      </c>
      <c r="U8" s="57">
        <f>U3+U4+U5+U6+U7</f>
        <v>736.9</v>
      </c>
      <c r="V8" s="57">
        <f t="shared" ref="V8:W8" si="6">V3+V4+V5+V6+V7</f>
        <v>960</v>
      </c>
      <c r="W8" s="57">
        <f t="shared" si="6"/>
        <v>35849.266000000003</v>
      </c>
    </row>
    <row r="9" spans="1:26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6" s="18" customFormat="1" ht="16.5" thickBot="1" x14ac:dyDescent="0.3">
      <c r="C10" s="39" t="s">
        <v>36</v>
      </c>
      <c r="H10" s="18" t="s">
        <v>37</v>
      </c>
      <c r="M10" s="18" t="s">
        <v>38</v>
      </c>
      <c r="R10" s="18" t="s">
        <v>39</v>
      </c>
      <c r="W10" s="18" t="s">
        <v>40</v>
      </c>
    </row>
    <row r="11" spans="1:26" ht="16.5" thickBot="1" x14ac:dyDescent="0.3">
      <c r="B11" s="62">
        <f>B3</f>
        <v>146489.93</v>
      </c>
      <c r="C11" s="62">
        <f t="shared" ref="C11:E11" si="7">C3</f>
        <v>3123.1</v>
      </c>
      <c r="D11" s="62">
        <f t="shared" si="7"/>
        <v>86815.4</v>
      </c>
      <c r="E11" s="62">
        <f t="shared" si="7"/>
        <v>56551.43</v>
      </c>
      <c r="F11" s="7"/>
      <c r="G11" s="7"/>
      <c r="H11" s="62">
        <f>B4</f>
        <v>4784.5259999999998</v>
      </c>
      <c r="I11" s="62">
        <f t="shared" ref="I11" si="8">C4</f>
        <v>6.2389999999999999</v>
      </c>
      <c r="J11" s="62">
        <f>D4</f>
        <v>4778.2870000000003</v>
      </c>
      <c r="K11" s="62">
        <f>E4</f>
        <v>0</v>
      </c>
      <c r="L11" s="7"/>
      <c r="M11" s="62">
        <f>B5</f>
        <v>200</v>
      </c>
      <c r="N11" s="62">
        <f t="shared" ref="N11:P11" si="9">C5</f>
        <v>200</v>
      </c>
      <c r="O11" s="62">
        <f t="shared" si="9"/>
        <v>0</v>
      </c>
      <c r="P11" s="62">
        <f t="shared" si="9"/>
        <v>0</v>
      </c>
      <c r="Q11" s="7"/>
      <c r="R11" s="62">
        <f>B6</f>
        <v>5950</v>
      </c>
      <c r="S11" s="62">
        <f t="shared" ref="S11:U11" si="10">C6</f>
        <v>5950</v>
      </c>
      <c r="T11" s="62">
        <f t="shared" si="10"/>
        <v>0</v>
      </c>
      <c r="U11" s="62">
        <f t="shared" si="10"/>
        <v>0</v>
      </c>
      <c r="V11" s="7"/>
      <c r="W11" s="68">
        <f>B7</f>
        <v>4350</v>
      </c>
      <c r="X11" s="68">
        <f t="shared" ref="X11:Z11" si="11">C7</f>
        <v>4350</v>
      </c>
      <c r="Y11" s="68">
        <f t="shared" si="11"/>
        <v>0</v>
      </c>
      <c r="Z11" s="68">
        <f t="shared" si="11"/>
        <v>0</v>
      </c>
    </row>
    <row r="12" spans="1:26" ht="16.5" thickBot="1" x14ac:dyDescent="0.3">
      <c r="B12" s="63">
        <f>H3</f>
        <v>26214.93</v>
      </c>
      <c r="C12" s="63">
        <f t="shared" ref="C12:E12" si="12">I3</f>
        <v>5754.9</v>
      </c>
      <c r="D12" s="63">
        <f t="shared" si="12"/>
        <v>11304.27</v>
      </c>
      <c r="E12" s="63">
        <f t="shared" si="12"/>
        <v>9155.76</v>
      </c>
      <c r="F12" s="7"/>
      <c r="G12" s="7"/>
      <c r="H12" s="64">
        <f>H4</f>
        <v>39063.497000000003</v>
      </c>
      <c r="I12" s="64">
        <f t="shared" ref="I12:K12" si="13">I4</f>
        <v>8258.607</v>
      </c>
      <c r="J12" s="64">
        <f t="shared" si="13"/>
        <v>10018.807000000001</v>
      </c>
      <c r="K12" s="64">
        <f t="shared" si="13"/>
        <v>20786.082999999999</v>
      </c>
      <c r="L12" s="7"/>
      <c r="M12" s="64">
        <f>H5</f>
        <v>25352.5</v>
      </c>
      <c r="N12" s="64">
        <f t="shared" ref="N12:P12" si="14">I5</f>
        <v>1354</v>
      </c>
      <c r="O12" s="64">
        <f t="shared" si="14"/>
        <v>11783.909</v>
      </c>
      <c r="P12" s="64">
        <f t="shared" si="14"/>
        <v>12214.591</v>
      </c>
      <c r="Q12" s="7"/>
      <c r="R12" s="8">
        <f>H6</f>
        <v>28799.205999999998</v>
      </c>
      <c r="S12" s="8">
        <f t="shared" ref="S12:U12" si="15">I6</f>
        <v>23053.705999999998</v>
      </c>
      <c r="T12" s="8">
        <f t="shared" si="15"/>
        <v>5745.5</v>
      </c>
      <c r="U12" s="8">
        <f t="shared" si="15"/>
        <v>0</v>
      </c>
      <c r="V12" s="7"/>
      <c r="W12" s="8">
        <f>H7</f>
        <v>17070.599999999999</v>
      </c>
      <c r="X12" s="8">
        <f t="shared" ref="X12:Z12" si="16">I7</f>
        <v>12360.1</v>
      </c>
      <c r="Y12" s="8">
        <f t="shared" si="16"/>
        <v>4710.5</v>
      </c>
      <c r="Z12" s="8">
        <f t="shared" si="16"/>
        <v>0</v>
      </c>
    </row>
    <row r="13" spans="1:26" ht="16.5" thickBot="1" x14ac:dyDescent="0.3">
      <c r="B13" s="63">
        <f>N3</f>
        <v>1727.6193699999999</v>
      </c>
      <c r="C13" s="63">
        <f t="shared" ref="C13:E13" si="17">O3</f>
        <v>404.9</v>
      </c>
      <c r="D13" s="63">
        <f t="shared" si="17"/>
        <v>39.68</v>
      </c>
      <c r="E13" s="63">
        <f t="shared" si="17"/>
        <v>1283.03937</v>
      </c>
      <c r="F13" s="7"/>
      <c r="G13" s="7"/>
      <c r="H13" s="64">
        <f>N4</f>
        <v>121.154</v>
      </c>
      <c r="I13" s="64">
        <f t="shared" ref="I13:K13" si="18">O4</f>
        <v>121.154</v>
      </c>
      <c r="J13" s="64">
        <f t="shared" si="18"/>
        <v>0</v>
      </c>
      <c r="K13" s="64">
        <f t="shared" si="18"/>
        <v>0</v>
      </c>
      <c r="L13" s="7"/>
      <c r="M13" s="64">
        <f>N5</f>
        <v>745</v>
      </c>
      <c r="N13" s="64">
        <f t="shared" ref="N13:P13" si="19">O5</f>
        <v>745</v>
      </c>
      <c r="O13" s="64">
        <f t="shared" si="19"/>
        <v>0</v>
      </c>
      <c r="P13" s="64">
        <f t="shared" si="19"/>
        <v>0</v>
      </c>
      <c r="Q13" s="7"/>
      <c r="R13" s="66">
        <f>N6</f>
        <v>9367</v>
      </c>
      <c r="S13" s="66">
        <f t="shared" ref="S13:U13" si="20">O6</f>
        <v>9367</v>
      </c>
      <c r="T13" s="66">
        <f t="shared" si="20"/>
        <v>0</v>
      </c>
      <c r="U13" s="66">
        <f t="shared" si="20"/>
        <v>0</v>
      </c>
      <c r="V13" s="7"/>
      <c r="W13" s="66">
        <f>N7</f>
        <v>7382</v>
      </c>
      <c r="X13" s="66">
        <f t="shared" ref="X13:Z13" si="21">O7</f>
        <v>7382</v>
      </c>
      <c r="Y13" s="66">
        <f t="shared" si="21"/>
        <v>0</v>
      </c>
      <c r="Z13" s="66">
        <f t="shared" si="21"/>
        <v>0</v>
      </c>
    </row>
    <row r="14" spans="1:26" ht="16.5" thickBot="1" x14ac:dyDescent="0.3">
      <c r="B14" s="63">
        <f>T3</f>
        <v>5649.01</v>
      </c>
      <c r="C14" s="63">
        <f t="shared" ref="C14:E14" si="22">U3</f>
        <v>124.9</v>
      </c>
      <c r="D14" s="63">
        <f t="shared" si="22"/>
        <v>243.2</v>
      </c>
      <c r="E14" s="63">
        <f t="shared" si="22"/>
        <v>5280.91</v>
      </c>
      <c r="F14" s="7"/>
      <c r="G14" s="7"/>
      <c r="H14" s="63">
        <f>T4</f>
        <v>15583.255999999999</v>
      </c>
      <c r="I14" s="63">
        <f t="shared" ref="I14:K14" si="23">U4</f>
        <v>52</v>
      </c>
      <c r="J14" s="63">
        <f t="shared" si="23"/>
        <v>196.3</v>
      </c>
      <c r="K14" s="63">
        <f t="shared" si="23"/>
        <v>15334.956</v>
      </c>
      <c r="L14" s="7"/>
      <c r="M14" s="64">
        <f>T5</f>
        <v>15777.6</v>
      </c>
      <c r="N14" s="64">
        <f t="shared" ref="N14:P14" si="24">U5</f>
        <v>220</v>
      </c>
      <c r="O14" s="64">
        <f t="shared" si="24"/>
        <v>324.2</v>
      </c>
      <c r="P14" s="64">
        <f t="shared" si="24"/>
        <v>15233.4</v>
      </c>
      <c r="Q14" s="7"/>
      <c r="R14" s="66">
        <f>T6</f>
        <v>349.3</v>
      </c>
      <c r="S14" s="66">
        <f t="shared" ref="S14:U14" si="25">U6</f>
        <v>153</v>
      </c>
      <c r="T14" s="66">
        <f t="shared" si="25"/>
        <v>196.3</v>
      </c>
      <c r="U14" s="66">
        <f t="shared" si="25"/>
        <v>0</v>
      </c>
      <c r="V14" s="7"/>
      <c r="W14" s="66">
        <f>T7</f>
        <v>187</v>
      </c>
      <c r="X14" s="66">
        <f t="shared" ref="X14:Z14" si="26">U7</f>
        <v>187</v>
      </c>
      <c r="Y14" s="66">
        <f t="shared" si="26"/>
        <v>0</v>
      </c>
      <c r="Z14" s="66">
        <f t="shared" si="26"/>
        <v>0</v>
      </c>
    </row>
    <row r="15" spans="1:26" x14ac:dyDescent="0.25">
      <c r="B15" s="58">
        <f>SUM(B11:B14)</f>
        <v>180081.48937</v>
      </c>
      <c r="C15" s="58">
        <f>SUM(C11:C14)</f>
        <v>9407.7999999999993</v>
      </c>
      <c r="D15" s="58">
        <f>SUM(D11:D14)</f>
        <v>98402.549999999988</v>
      </c>
      <c r="E15" s="58">
        <f>SUM(E11:E14)</f>
        <v>72271.139370000004</v>
      </c>
      <c r="F15" s="7">
        <f>C15+D15+E15</f>
        <v>180081.48937</v>
      </c>
      <c r="G15" s="7"/>
      <c r="H15" s="58">
        <f>H11+H12+H13+H14</f>
        <v>59552.433000000005</v>
      </c>
      <c r="I15" s="58">
        <f>I11+I12+I13+I14</f>
        <v>8438</v>
      </c>
      <c r="J15" s="58">
        <f t="shared" ref="J15:K15" si="27">J11+J12+J13+J14</f>
        <v>14993.394</v>
      </c>
      <c r="K15" s="58">
        <f t="shared" si="27"/>
        <v>36121.038999999997</v>
      </c>
      <c r="L15" s="7"/>
      <c r="M15" s="65">
        <f>M11+M12+M13+M14</f>
        <v>42075.1</v>
      </c>
      <c r="N15" s="65">
        <f t="shared" ref="N15:P15" si="28">N11+N12+N13+N14</f>
        <v>2519</v>
      </c>
      <c r="O15" s="65">
        <f t="shared" si="28"/>
        <v>12108.109</v>
      </c>
      <c r="P15" s="65">
        <f t="shared" si="28"/>
        <v>27447.991000000002</v>
      </c>
      <c r="Q15" s="7"/>
      <c r="R15" s="7">
        <f>R11+R12+R13+R14</f>
        <v>44465.506000000001</v>
      </c>
      <c r="S15" s="7">
        <f t="shared" ref="S15:U15" si="29">S11+S12+S13+S14</f>
        <v>38523.705999999998</v>
      </c>
      <c r="T15" s="7">
        <f t="shared" si="29"/>
        <v>5941.8</v>
      </c>
      <c r="U15" s="7">
        <f t="shared" si="29"/>
        <v>0</v>
      </c>
      <c r="V15" s="7"/>
      <c r="W15" s="7">
        <f>W11+W12+W13+W14</f>
        <v>28989.599999999999</v>
      </c>
      <c r="X15" s="7">
        <f t="shared" ref="X15:Z15" si="30">X11+X12+X13+X14</f>
        <v>24279.1</v>
      </c>
      <c r="Y15" s="7">
        <f t="shared" si="30"/>
        <v>4710.5</v>
      </c>
      <c r="Z15" s="7">
        <f t="shared" si="30"/>
        <v>0</v>
      </c>
    </row>
    <row r="16" spans="1:26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8" spans="1:8" x14ac:dyDescent="0.25">
      <c r="A18" t="s">
        <v>48</v>
      </c>
      <c r="B18" t="s">
        <v>41</v>
      </c>
      <c r="C18" t="s">
        <v>43</v>
      </c>
      <c r="G18" t="s">
        <v>31</v>
      </c>
    </row>
    <row r="19" spans="1:8" x14ac:dyDescent="0.25">
      <c r="B19" s="18">
        <v>2020</v>
      </c>
      <c r="C19" s="7">
        <v>180081.48937</v>
      </c>
      <c r="D19" s="7">
        <v>9407.7999999999993</v>
      </c>
      <c r="E19" s="7">
        <v>98402.549999999988</v>
      </c>
      <c r="F19" s="7">
        <v>72271.109370000006</v>
      </c>
      <c r="G19" s="40">
        <f>F19+E19+D19</f>
        <v>180081.45937</v>
      </c>
    </row>
    <row r="20" spans="1:8" x14ac:dyDescent="0.25">
      <c r="B20" s="18">
        <v>2021</v>
      </c>
      <c r="C20" s="7">
        <v>59552.509000000005</v>
      </c>
      <c r="D20" s="7">
        <v>8438.0789999999997</v>
      </c>
      <c r="E20" s="7">
        <v>14993.39</v>
      </c>
      <c r="F20" s="7">
        <v>36121.040000000001</v>
      </c>
      <c r="G20" s="40">
        <f t="shared" ref="G20:G24" si="31">F20+E20+D20</f>
        <v>59552.508999999998</v>
      </c>
    </row>
    <row r="21" spans="1:8" x14ac:dyDescent="0.25">
      <c r="B21" s="18">
        <v>2022</v>
      </c>
      <c r="C21" s="7">
        <v>42075.09</v>
      </c>
      <c r="D21" s="7">
        <v>2519</v>
      </c>
      <c r="E21" s="7">
        <v>12108.1</v>
      </c>
      <c r="F21" s="7">
        <v>27447.989999999998</v>
      </c>
      <c r="G21" s="40">
        <f t="shared" si="31"/>
        <v>42075.09</v>
      </c>
    </row>
    <row r="22" spans="1:8" x14ac:dyDescent="0.25">
      <c r="B22" s="18">
        <v>2023</v>
      </c>
      <c r="C22" s="7">
        <v>22791.3</v>
      </c>
      <c r="D22" s="7">
        <v>19490</v>
      </c>
      <c r="E22" s="7">
        <v>3301.3</v>
      </c>
      <c r="F22" s="7">
        <v>0</v>
      </c>
      <c r="G22" s="40">
        <f t="shared" si="31"/>
        <v>22791.3</v>
      </c>
    </row>
    <row r="23" spans="1:8" x14ac:dyDescent="0.25">
      <c r="B23" s="18">
        <v>2024</v>
      </c>
      <c r="C23" s="7">
        <v>15713</v>
      </c>
      <c r="D23" s="7">
        <v>13643</v>
      </c>
      <c r="E23" s="7">
        <v>2070</v>
      </c>
      <c r="F23" s="7">
        <v>0</v>
      </c>
      <c r="G23" s="40">
        <f t="shared" si="31"/>
        <v>15713</v>
      </c>
    </row>
    <row r="24" spans="1:8" x14ac:dyDescent="0.25">
      <c r="B24" t="s">
        <v>42</v>
      </c>
      <c r="C24" s="7">
        <f>SUM(C19:C23)</f>
        <v>320213.38837</v>
      </c>
      <c r="D24" s="7">
        <f>SUM(D19:D23)</f>
        <v>53497.879000000001</v>
      </c>
      <c r="E24" s="7">
        <f>SUM(E19:E23)</f>
        <v>130875.34</v>
      </c>
      <c r="F24" s="7">
        <f>SUM(F19:F23)</f>
        <v>135840.13936999999</v>
      </c>
      <c r="G24" s="40">
        <f t="shared" si="31"/>
        <v>320213.35836999997</v>
      </c>
    </row>
    <row r="27" spans="1:8" x14ac:dyDescent="0.25">
      <c r="A27" s="59" t="s">
        <v>49</v>
      </c>
      <c r="B27" s="60" t="s">
        <v>41</v>
      </c>
      <c r="C27" s="60" t="s">
        <v>43</v>
      </c>
      <c r="D27" s="60" t="s">
        <v>44</v>
      </c>
      <c r="E27" s="60" t="s">
        <v>45</v>
      </c>
      <c r="F27" s="60" t="s">
        <v>46</v>
      </c>
      <c r="G27" t="s">
        <v>31</v>
      </c>
    </row>
    <row r="28" spans="1:8" x14ac:dyDescent="0.25">
      <c r="A28" s="59"/>
      <c r="B28" s="60">
        <v>2020</v>
      </c>
      <c r="C28" s="61">
        <f>B3+H3+N3+T3</f>
        <v>180081.48937</v>
      </c>
      <c r="D28" s="61">
        <f>C3+I3+O3+U3</f>
        <v>9407.7999999999993</v>
      </c>
      <c r="E28" s="61">
        <f t="shared" ref="E28:F28" si="32">D3+J3+P3+V3</f>
        <v>98402.549999999988</v>
      </c>
      <c r="F28" s="61">
        <f t="shared" si="32"/>
        <v>72271.139370000004</v>
      </c>
      <c r="G28" s="58">
        <f>B15</f>
        <v>180081.48937</v>
      </c>
      <c r="H28" s="58">
        <f>C28-G28</f>
        <v>0</v>
      </c>
    </row>
    <row r="29" spans="1:8" x14ac:dyDescent="0.25">
      <c r="A29" s="59"/>
      <c r="B29" s="60">
        <v>2021</v>
      </c>
      <c r="C29" s="61">
        <f>B4+H4+N4+T4</f>
        <v>59552.433000000005</v>
      </c>
      <c r="D29" s="61">
        <f t="shared" ref="D29:D32" si="33">C4+I4+O4+U4</f>
        <v>8438</v>
      </c>
      <c r="E29" s="61">
        <f t="shared" ref="E29:E32" si="34">D4+J4+P4+V4</f>
        <v>14993.394</v>
      </c>
      <c r="F29" s="61">
        <f t="shared" ref="F29:F32" si="35">E4+K4+Q4+W4</f>
        <v>36121.038999999997</v>
      </c>
      <c r="G29" s="58">
        <f>H15</f>
        <v>59552.433000000005</v>
      </c>
      <c r="H29" s="58">
        <f t="shared" ref="H29:H33" si="36">C29-G29</f>
        <v>0</v>
      </c>
    </row>
    <row r="30" spans="1:8" x14ac:dyDescent="0.25">
      <c r="A30" s="59"/>
      <c r="B30" s="60">
        <v>2022</v>
      </c>
      <c r="C30" s="61">
        <f t="shared" ref="C30:C32" si="37">B5+H5+N5+T5</f>
        <v>42075.1</v>
      </c>
      <c r="D30" s="61">
        <f t="shared" si="33"/>
        <v>2519</v>
      </c>
      <c r="E30" s="61">
        <f t="shared" si="34"/>
        <v>12108.109</v>
      </c>
      <c r="F30" s="61">
        <f t="shared" si="35"/>
        <v>27447.991000000002</v>
      </c>
      <c r="G30" s="58">
        <f>M15</f>
        <v>42075.1</v>
      </c>
      <c r="H30" s="58">
        <f t="shared" si="36"/>
        <v>0</v>
      </c>
    </row>
    <row r="31" spans="1:8" x14ac:dyDescent="0.25">
      <c r="A31" s="59"/>
      <c r="B31" s="60">
        <v>2023</v>
      </c>
      <c r="C31" s="61">
        <f t="shared" si="37"/>
        <v>44465.506000000001</v>
      </c>
      <c r="D31" s="61">
        <f t="shared" si="33"/>
        <v>38523.705999999998</v>
      </c>
      <c r="E31" s="61">
        <f t="shared" si="34"/>
        <v>5941.8</v>
      </c>
      <c r="F31" s="61">
        <f t="shared" si="35"/>
        <v>0</v>
      </c>
      <c r="G31" s="7">
        <f>R15</f>
        <v>44465.506000000001</v>
      </c>
      <c r="H31" s="58">
        <f t="shared" si="36"/>
        <v>0</v>
      </c>
    </row>
    <row r="32" spans="1:8" x14ac:dyDescent="0.25">
      <c r="A32" s="59"/>
      <c r="B32" s="60">
        <v>2024</v>
      </c>
      <c r="C32" s="61">
        <f t="shared" si="37"/>
        <v>28989.599999999999</v>
      </c>
      <c r="D32" s="61">
        <f t="shared" si="33"/>
        <v>24279.1</v>
      </c>
      <c r="E32" s="61">
        <f t="shared" si="34"/>
        <v>4710.5</v>
      </c>
      <c r="F32" s="61">
        <f t="shared" si="35"/>
        <v>0</v>
      </c>
      <c r="G32" s="7">
        <f>W15</f>
        <v>28989.599999999999</v>
      </c>
      <c r="H32" s="58">
        <f t="shared" si="36"/>
        <v>0</v>
      </c>
    </row>
    <row r="33" spans="1:8" x14ac:dyDescent="0.25">
      <c r="A33" s="59"/>
      <c r="B33" s="60" t="s">
        <v>42</v>
      </c>
      <c r="C33" s="61">
        <f>C28+C29+C30+C31+C32</f>
        <v>355164.12836999993</v>
      </c>
      <c r="D33" s="61">
        <f t="shared" ref="D33:F33" si="38">D28+D29+D30+D31+D32</f>
        <v>83167.606</v>
      </c>
      <c r="E33" s="61">
        <f t="shared" si="38"/>
        <v>136156.35299999997</v>
      </c>
      <c r="F33" s="61">
        <f t="shared" si="38"/>
        <v>135840.16937000002</v>
      </c>
      <c r="G33" s="58">
        <f>G28+G29+G30+G31+G32</f>
        <v>355164.12836999993</v>
      </c>
      <c r="H33" s="58">
        <f t="shared" si="36"/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C1" workbookViewId="0">
      <selection activeCell="T3" sqref="T3:W8"/>
    </sheetView>
  </sheetViews>
  <sheetFormatPr defaultRowHeight="15" x14ac:dyDescent="0.25"/>
  <cols>
    <col min="1" max="1" width="13.85546875" customWidth="1"/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0.5703125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47</v>
      </c>
    </row>
    <row r="2" spans="1:26" ht="15.75" thickBot="1" x14ac:dyDescent="0.3">
      <c r="B2" t="s">
        <v>1</v>
      </c>
      <c r="C2" t="s">
        <v>44</v>
      </c>
      <c r="D2" t="s">
        <v>45</v>
      </c>
      <c r="E2" t="s">
        <v>46</v>
      </c>
      <c r="H2" t="s">
        <v>1</v>
      </c>
      <c r="I2" t="s">
        <v>44</v>
      </c>
      <c r="J2" t="s">
        <v>45</v>
      </c>
      <c r="K2" t="s">
        <v>46</v>
      </c>
      <c r="N2" t="s">
        <v>1</v>
      </c>
      <c r="O2" t="s">
        <v>44</v>
      </c>
      <c r="P2" t="s">
        <v>45</v>
      </c>
      <c r="Q2" t="s">
        <v>46</v>
      </c>
      <c r="T2" t="s">
        <v>1</v>
      </c>
      <c r="U2" t="s">
        <v>44</v>
      </c>
      <c r="V2" t="s">
        <v>45</v>
      </c>
      <c r="W2" t="s">
        <v>46</v>
      </c>
    </row>
    <row r="3" spans="1:26" ht="16.5" thickBot="1" x14ac:dyDescent="0.3">
      <c r="A3">
        <v>2020</v>
      </c>
      <c r="B3" s="44">
        <f>C3+D3+E3</f>
        <v>146489.93</v>
      </c>
      <c r="C3" s="45">
        <v>3123.1</v>
      </c>
      <c r="D3" s="45">
        <v>86815.4</v>
      </c>
      <c r="E3" s="45">
        <v>56551.43</v>
      </c>
      <c r="F3" s="25" t="s">
        <v>32</v>
      </c>
      <c r="G3" s="42">
        <v>2020</v>
      </c>
      <c r="H3" s="48">
        <f>I3+J3+K3</f>
        <v>26214.93</v>
      </c>
      <c r="I3" s="49">
        <v>5754.9</v>
      </c>
      <c r="J3" s="49">
        <v>11304.27</v>
      </c>
      <c r="K3" s="49">
        <v>9155.76</v>
      </c>
      <c r="L3" s="30" t="s">
        <v>33</v>
      </c>
      <c r="M3" s="42">
        <v>2020</v>
      </c>
      <c r="N3" s="52">
        <f>O3+P3+Q3</f>
        <v>1727.6193699999999</v>
      </c>
      <c r="O3" s="53">
        <v>404.9</v>
      </c>
      <c r="P3" s="53">
        <v>39.68</v>
      </c>
      <c r="Q3" s="53">
        <v>1283.03937</v>
      </c>
      <c r="R3" s="34" t="s">
        <v>34</v>
      </c>
      <c r="S3" s="42">
        <v>2020</v>
      </c>
      <c r="T3" s="55">
        <f>U3+V3+W3</f>
        <v>5649.01</v>
      </c>
      <c r="U3" s="56">
        <v>124.9</v>
      </c>
      <c r="V3" s="56">
        <v>243.2</v>
      </c>
      <c r="W3" s="56">
        <v>5280.91</v>
      </c>
      <c r="X3" s="38" t="s">
        <v>35</v>
      </c>
    </row>
    <row r="4" spans="1:26" ht="16.5" thickBot="1" x14ac:dyDescent="0.3">
      <c r="A4">
        <v>2021</v>
      </c>
      <c r="B4" s="44">
        <f t="shared" ref="B4:B8" si="0">C4+D4+E4</f>
        <v>4784.5259999999998</v>
      </c>
      <c r="C4" s="46">
        <v>6.2389999999999999</v>
      </c>
      <c r="D4" s="46">
        <v>4778.2870000000003</v>
      </c>
      <c r="E4" s="47">
        <v>0</v>
      </c>
      <c r="F4" s="7"/>
      <c r="G4" s="42">
        <v>2021</v>
      </c>
      <c r="H4" s="48">
        <f t="shared" ref="H4:H8" si="1">I4+J4+K4</f>
        <v>39063.497000000003</v>
      </c>
      <c r="I4" s="50">
        <v>8258.607</v>
      </c>
      <c r="J4" s="50">
        <v>10018.807000000001</v>
      </c>
      <c r="K4" s="50">
        <v>20786.082999999999</v>
      </c>
      <c r="L4" s="7"/>
      <c r="M4" s="42">
        <v>2021</v>
      </c>
      <c r="N4" s="52">
        <f t="shared" ref="N4:N8" si="2">O4+P4+Q4</f>
        <v>121.154</v>
      </c>
      <c r="O4" s="54">
        <v>121.154</v>
      </c>
      <c r="P4" s="54">
        <v>0</v>
      </c>
      <c r="Q4" s="54">
        <v>0</v>
      </c>
      <c r="R4" s="7"/>
      <c r="S4" s="42">
        <v>2021</v>
      </c>
      <c r="T4" s="55">
        <f t="shared" ref="T4:T8" si="3">U4+V4+W4</f>
        <v>15583.255999999999</v>
      </c>
      <c r="U4" s="57">
        <v>52</v>
      </c>
      <c r="V4" s="57">
        <v>196.3</v>
      </c>
      <c r="W4" s="57">
        <v>15334.956</v>
      </c>
    </row>
    <row r="5" spans="1:26" ht="16.5" thickBot="1" x14ac:dyDescent="0.3">
      <c r="A5">
        <v>2022</v>
      </c>
      <c r="B5" s="44">
        <f t="shared" si="0"/>
        <v>4115</v>
      </c>
      <c r="C5" s="46">
        <f>200+3915</f>
        <v>4115</v>
      </c>
      <c r="D5" s="46">
        <v>0</v>
      </c>
      <c r="E5" s="47">
        <v>0</v>
      </c>
      <c r="F5" s="7"/>
      <c r="G5" s="42">
        <v>2022</v>
      </c>
      <c r="H5" s="48">
        <f t="shared" si="1"/>
        <v>26102.492000000002</v>
      </c>
      <c r="I5" s="49">
        <v>2104</v>
      </c>
      <c r="J5" s="49">
        <v>11783.908000000001</v>
      </c>
      <c r="K5" s="49">
        <v>12214.584000000001</v>
      </c>
      <c r="L5" s="7"/>
      <c r="M5" s="42">
        <v>2022</v>
      </c>
      <c r="N5" s="52">
        <f t="shared" si="2"/>
        <v>745</v>
      </c>
      <c r="O5" s="54">
        <v>745</v>
      </c>
      <c r="P5" s="54">
        <v>0</v>
      </c>
      <c r="Q5" s="54">
        <v>0</v>
      </c>
      <c r="R5" s="7"/>
      <c r="S5" s="42">
        <v>2022</v>
      </c>
      <c r="T5" s="55">
        <f t="shared" si="3"/>
        <v>15777.6</v>
      </c>
      <c r="U5" s="57">
        <v>220</v>
      </c>
      <c r="V5" s="57">
        <v>324.2</v>
      </c>
      <c r="W5" s="57">
        <v>15233.4</v>
      </c>
    </row>
    <row r="6" spans="1:26" ht="16.5" thickBot="1" x14ac:dyDescent="0.3">
      <c r="A6">
        <v>2023</v>
      </c>
      <c r="B6" s="44">
        <f t="shared" si="0"/>
        <v>5950</v>
      </c>
      <c r="C6" s="46">
        <v>5950</v>
      </c>
      <c r="D6" s="46">
        <v>0</v>
      </c>
      <c r="E6" s="47">
        <v>0</v>
      </c>
      <c r="F6" s="7"/>
      <c r="G6" s="42">
        <v>2023</v>
      </c>
      <c r="H6" s="48">
        <f t="shared" si="1"/>
        <v>28799.205999999998</v>
      </c>
      <c r="I6" s="51">
        <v>23053.705999999998</v>
      </c>
      <c r="J6" s="51">
        <v>5745.5</v>
      </c>
      <c r="K6" s="51">
        <v>0</v>
      </c>
      <c r="L6" s="7"/>
      <c r="M6" s="42">
        <v>2023</v>
      </c>
      <c r="N6" s="52">
        <f t="shared" si="2"/>
        <v>9367</v>
      </c>
      <c r="O6" s="54">
        <v>9367</v>
      </c>
      <c r="P6" s="54">
        <v>0</v>
      </c>
      <c r="Q6" s="54">
        <v>0</v>
      </c>
      <c r="R6" s="7"/>
      <c r="S6" s="42">
        <v>2023</v>
      </c>
      <c r="T6" s="55">
        <f t="shared" si="3"/>
        <v>349.3</v>
      </c>
      <c r="U6" s="57">
        <v>153</v>
      </c>
      <c r="V6" s="57">
        <v>196.3</v>
      </c>
      <c r="W6" s="57">
        <v>0</v>
      </c>
    </row>
    <row r="7" spans="1:26" ht="16.5" thickBot="1" x14ac:dyDescent="0.3">
      <c r="A7">
        <v>2024</v>
      </c>
      <c r="B7" s="44">
        <f t="shared" si="0"/>
        <v>4350</v>
      </c>
      <c r="C7" s="46">
        <v>4350</v>
      </c>
      <c r="D7" s="46">
        <v>0</v>
      </c>
      <c r="E7" s="47">
        <v>0</v>
      </c>
      <c r="F7" s="7"/>
      <c r="G7" s="42">
        <v>2024</v>
      </c>
      <c r="H7" s="48">
        <f t="shared" si="1"/>
        <v>17070.599999999999</v>
      </c>
      <c r="I7" s="51">
        <v>12360.1</v>
      </c>
      <c r="J7" s="51">
        <v>4710.5</v>
      </c>
      <c r="K7" s="51">
        <v>0</v>
      </c>
      <c r="L7" s="7"/>
      <c r="M7" s="42">
        <v>2024</v>
      </c>
      <c r="N7" s="52">
        <f t="shared" si="2"/>
        <v>7382</v>
      </c>
      <c r="O7" s="54">
        <v>7382</v>
      </c>
      <c r="P7" s="54">
        <v>0</v>
      </c>
      <c r="Q7" s="54">
        <v>0</v>
      </c>
      <c r="R7" s="7"/>
      <c r="S7" s="42">
        <v>2024</v>
      </c>
      <c r="T7" s="55">
        <f t="shared" si="3"/>
        <v>187</v>
      </c>
      <c r="U7" s="57">
        <v>187</v>
      </c>
      <c r="V7" s="57">
        <v>0</v>
      </c>
      <c r="W7" s="57">
        <v>0</v>
      </c>
    </row>
    <row r="8" spans="1:26" ht="16.5" thickBot="1" x14ac:dyDescent="0.3">
      <c r="A8" t="s">
        <v>1</v>
      </c>
      <c r="B8" s="44">
        <f t="shared" si="0"/>
        <v>165689.45599999998</v>
      </c>
      <c r="C8" s="47">
        <f>C3+C4+C5+C6+C7</f>
        <v>17544.339</v>
      </c>
      <c r="D8" s="47">
        <f>D3+D4+D5+D6+D7</f>
        <v>91593.686999999991</v>
      </c>
      <c r="E8" s="47">
        <f>E3+E4+E5+E6+E7</f>
        <v>56551.43</v>
      </c>
      <c r="F8" s="7"/>
      <c r="G8" s="43" t="s">
        <v>1</v>
      </c>
      <c r="H8" s="48">
        <f t="shared" si="1"/>
        <v>137250.72500000001</v>
      </c>
      <c r="I8" s="51">
        <f>I3+I4+I5+I6+I7</f>
        <v>51531.312999999995</v>
      </c>
      <c r="J8" s="51">
        <f t="shared" ref="J8:K8" si="4">J3+J4+J5+J6+J7</f>
        <v>43562.985000000001</v>
      </c>
      <c r="K8" s="51">
        <f t="shared" si="4"/>
        <v>42156.427000000003</v>
      </c>
      <c r="L8" s="7"/>
      <c r="M8" s="43" t="s">
        <v>1</v>
      </c>
      <c r="N8" s="52">
        <f t="shared" si="2"/>
        <v>19342.773369999999</v>
      </c>
      <c r="O8" s="54">
        <f>O3+O4+O5+O6+O7</f>
        <v>18020.054</v>
      </c>
      <c r="P8" s="54">
        <f t="shared" ref="P8:Q8" si="5">P3+P4+P5+P6+P7</f>
        <v>39.68</v>
      </c>
      <c r="Q8" s="54">
        <f t="shared" si="5"/>
        <v>1283.03937</v>
      </c>
      <c r="R8" s="7">
        <f>Q8+P8+O8</f>
        <v>19342.773369999999</v>
      </c>
      <c r="S8" s="43" t="s">
        <v>1</v>
      </c>
      <c r="T8" s="55">
        <f t="shared" si="3"/>
        <v>37546.166000000005</v>
      </c>
      <c r="U8" s="57">
        <f>U3+U4+U5+U6+U7</f>
        <v>736.9</v>
      </c>
      <c r="V8" s="57">
        <f t="shared" ref="V8:W8" si="6">V3+V4+V5+V6+V7</f>
        <v>960</v>
      </c>
      <c r="W8" s="57">
        <f t="shared" si="6"/>
        <v>35849.266000000003</v>
      </c>
    </row>
    <row r="9" spans="1:26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6" s="18" customFormat="1" ht="16.5" thickBot="1" x14ac:dyDescent="0.3">
      <c r="C10" s="39" t="s">
        <v>36</v>
      </c>
      <c r="H10" s="18" t="s">
        <v>37</v>
      </c>
      <c r="M10" s="18" t="s">
        <v>38</v>
      </c>
      <c r="R10" s="18" t="s">
        <v>39</v>
      </c>
      <c r="W10" s="18" t="s">
        <v>40</v>
      </c>
    </row>
    <row r="11" spans="1:26" ht="16.5" thickBot="1" x14ac:dyDescent="0.3">
      <c r="B11" s="62">
        <f>B3</f>
        <v>146489.93</v>
      </c>
      <c r="C11" s="62">
        <f t="shared" ref="C11:E11" si="7">C3</f>
        <v>3123.1</v>
      </c>
      <c r="D11" s="62">
        <f t="shared" si="7"/>
        <v>86815.4</v>
      </c>
      <c r="E11" s="62">
        <f t="shared" si="7"/>
        <v>56551.43</v>
      </c>
      <c r="F11" s="7"/>
      <c r="G11" s="7"/>
      <c r="H11" s="64">
        <f>B4</f>
        <v>4784.5259999999998</v>
      </c>
      <c r="I11" s="64">
        <f t="shared" ref="I11:K11" si="8">C4</f>
        <v>6.2389999999999999</v>
      </c>
      <c r="J11" s="64">
        <f t="shared" si="8"/>
        <v>4778.2870000000003</v>
      </c>
      <c r="K11" s="64">
        <f t="shared" si="8"/>
        <v>0</v>
      </c>
      <c r="L11" s="7"/>
      <c r="M11" s="64">
        <f>B5</f>
        <v>4115</v>
      </c>
      <c r="N11" s="64">
        <f t="shared" ref="N11:P11" si="9">C5</f>
        <v>4115</v>
      </c>
      <c r="O11" s="64">
        <f t="shared" si="9"/>
        <v>0</v>
      </c>
      <c r="P11" s="64">
        <f t="shared" si="9"/>
        <v>0</v>
      </c>
      <c r="Q11" s="7"/>
      <c r="R11" s="64">
        <f>B6</f>
        <v>5950</v>
      </c>
      <c r="S11" s="64">
        <f t="shared" ref="S11:U11" si="10">C6</f>
        <v>5950</v>
      </c>
      <c r="T11" s="64">
        <f t="shared" si="10"/>
        <v>0</v>
      </c>
      <c r="U11" s="64">
        <f t="shared" si="10"/>
        <v>0</v>
      </c>
      <c r="V11" s="7"/>
      <c r="W11" s="67">
        <f>B7</f>
        <v>4350</v>
      </c>
      <c r="X11" s="67">
        <f t="shared" ref="X11:Z11" si="11">C7</f>
        <v>4350</v>
      </c>
      <c r="Y11" s="67">
        <f t="shared" si="11"/>
        <v>0</v>
      </c>
      <c r="Z11" s="67">
        <f t="shared" si="11"/>
        <v>0</v>
      </c>
    </row>
    <row r="12" spans="1:26" ht="16.5" thickBot="1" x14ac:dyDescent="0.3">
      <c r="B12" s="63">
        <f>H3</f>
        <v>26214.93</v>
      </c>
      <c r="C12" s="63">
        <f t="shared" ref="C12:E12" si="12">I3</f>
        <v>5754.9</v>
      </c>
      <c r="D12" s="63">
        <f t="shared" si="12"/>
        <v>11304.27</v>
      </c>
      <c r="E12" s="63">
        <f t="shared" si="12"/>
        <v>9155.76</v>
      </c>
      <c r="F12" s="7"/>
      <c r="G12" s="7"/>
      <c r="H12" s="64">
        <f>H4</f>
        <v>39063.497000000003</v>
      </c>
      <c r="I12" s="64">
        <f t="shared" ref="I12:K12" si="13">I4</f>
        <v>8258.607</v>
      </c>
      <c r="J12" s="64">
        <f t="shared" si="13"/>
        <v>10018.807000000001</v>
      </c>
      <c r="K12" s="64">
        <f t="shared" si="13"/>
        <v>20786.082999999999</v>
      </c>
      <c r="L12" s="7"/>
      <c r="M12" s="64">
        <f>H5</f>
        <v>26102.492000000002</v>
      </c>
      <c r="N12" s="64">
        <f t="shared" ref="N12:P12" si="14">I5</f>
        <v>2104</v>
      </c>
      <c r="O12" s="64">
        <f t="shared" si="14"/>
        <v>11783.908000000001</v>
      </c>
      <c r="P12" s="64">
        <f t="shared" si="14"/>
        <v>12214.584000000001</v>
      </c>
      <c r="Q12" s="7"/>
      <c r="R12" s="8">
        <f>H6</f>
        <v>28799.205999999998</v>
      </c>
      <c r="S12" s="8">
        <f t="shared" ref="S12:U12" si="15">I6</f>
        <v>23053.705999999998</v>
      </c>
      <c r="T12" s="8">
        <f t="shared" si="15"/>
        <v>5745.5</v>
      </c>
      <c r="U12" s="8">
        <f t="shared" si="15"/>
        <v>0</v>
      </c>
      <c r="V12" s="7"/>
      <c r="W12" s="8">
        <f>H7</f>
        <v>17070.599999999999</v>
      </c>
      <c r="X12" s="8">
        <f t="shared" ref="X12:Z12" si="16">I7</f>
        <v>12360.1</v>
      </c>
      <c r="Y12" s="8">
        <f t="shared" si="16"/>
        <v>4710.5</v>
      </c>
      <c r="Z12" s="8">
        <f t="shared" si="16"/>
        <v>0</v>
      </c>
    </row>
    <row r="13" spans="1:26" ht="16.5" thickBot="1" x14ac:dyDescent="0.3">
      <c r="B13" s="63">
        <f>N3</f>
        <v>1727.6193699999999</v>
      </c>
      <c r="C13" s="63">
        <f t="shared" ref="C13:E13" si="17">O3</f>
        <v>404.9</v>
      </c>
      <c r="D13" s="63">
        <f t="shared" si="17"/>
        <v>39.68</v>
      </c>
      <c r="E13" s="63">
        <f t="shared" si="17"/>
        <v>1283.03937</v>
      </c>
      <c r="F13" s="7"/>
      <c r="G13" s="7"/>
      <c r="H13" s="64">
        <f>N4</f>
        <v>121.154</v>
      </c>
      <c r="I13" s="64">
        <f t="shared" ref="I13:K13" si="18">O4</f>
        <v>121.154</v>
      </c>
      <c r="J13" s="64">
        <f t="shared" si="18"/>
        <v>0</v>
      </c>
      <c r="K13" s="64">
        <f t="shared" si="18"/>
        <v>0</v>
      </c>
      <c r="L13" s="7"/>
      <c r="M13" s="64">
        <f>N5</f>
        <v>745</v>
      </c>
      <c r="N13" s="64">
        <f t="shared" ref="N13:P13" si="19">O5</f>
        <v>745</v>
      </c>
      <c r="O13" s="64">
        <f t="shared" si="19"/>
        <v>0</v>
      </c>
      <c r="P13" s="64">
        <f t="shared" si="19"/>
        <v>0</v>
      </c>
      <c r="Q13" s="7"/>
      <c r="R13" s="66">
        <f>N6</f>
        <v>9367</v>
      </c>
      <c r="S13" s="66">
        <f t="shared" ref="S13:U13" si="20">O6</f>
        <v>9367</v>
      </c>
      <c r="T13" s="66">
        <f t="shared" si="20"/>
        <v>0</v>
      </c>
      <c r="U13" s="66">
        <f t="shared" si="20"/>
        <v>0</v>
      </c>
      <c r="V13" s="7"/>
      <c r="W13" s="66">
        <f>N7</f>
        <v>7382</v>
      </c>
      <c r="X13" s="66">
        <f t="shared" ref="X13:Z13" si="21">O7</f>
        <v>7382</v>
      </c>
      <c r="Y13" s="66">
        <f t="shared" si="21"/>
        <v>0</v>
      </c>
      <c r="Z13" s="66">
        <f t="shared" si="21"/>
        <v>0</v>
      </c>
    </row>
    <row r="14" spans="1:26" ht="16.5" thickBot="1" x14ac:dyDescent="0.3">
      <c r="B14" s="63">
        <f>T3</f>
        <v>5649.01</v>
      </c>
      <c r="C14" s="63">
        <f t="shared" ref="C14:E14" si="22">U3</f>
        <v>124.9</v>
      </c>
      <c r="D14" s="63">
        <f t="shared" si="22"/>
        <v>243.2</v>
      </c>
      <c r="E14" s="63">
        <f t="shared" si="22"/>
        <v>5280.91</v>
      </c>
      <c r="F14" s="7"/>
      <c r="G14" s="7"/>
      <c r="H14" s="63">
        <f>T4</f>
        <v>15583.255999999999</v>
      </c>
      <c r="I14" s="63">
        <f t="shared" ref="I14:K14" si="23">U4</f>
        <v>52</v>
      </c>
      <c r="J14" s="63">
        <f t="shared" si="23"/>
        <v>196.3</v>
      </c>
      <c r="K14" s="63">
        <f t="shared" si="23"/>
        <v>15334.956</v>
      </c>
      <c r="L14" s="7"/>
      <c r="M14" s="64">
        <f>T5</f>
        <v>15777.6</v>
      </c>
      <c r="N14" s="64">
        <f t="shared" ref="N14:P14" si="24">U5</f>
        <v>220</v>
      </c>
      <c r="O14" s="64">
        <f t="shared" si="24"/>
        <v>324.2</v>
      </c>
      <c r="P14" s="64">
        <f t="shared" si="24"/>
        <v>15233.4</v>
      </c>
      <c r="Q14" s="7"/>
      <c r="R14" s="66">
        <f>T6</f>
        <v>349.3</v>
      </c>
      <c r="S14" s="66">
        <f t="shared" ref="S14:U14" si="25">U6</f>
        <v>153</v>
      </c>
      <c r="T14" s="66">
        <f t="shared" si="25"/>
        <v>196.3</v>
      </c>
      <c r="U14" s="66">
        <f t="shared" si="25"/>
        <v>0</v>
      </c>
      <c r="V14" s="7"/>
      <c r="W14" s="66">
        <f>T7</f>
        <v>187</v>
      </c>
      <c r="X14" s="66">
        <f t="shared" ref="X14:Z14" si="26">U7</f>
        <v>187</v>
      </c>
      <c r="Y14" s="66">
        <f t="shared" si="26"/>
        <v>0</v>
      </c>
      <c r="Z14" s="66">
        <f t="shared" si="26"/>
        <v>0</v>
      </c>
    </row>
    <row r="15" spans="1:26" x14ac:dyDescent="0.25">
      <c r="B15" s="58">
        <f>SUM(B11:B14)</f>
        <v>180081.48937</v>
      </c>
      <c r="C15" s="58">
        <f>SUM(C11:C14)</f>
        <v>9407.7999999999993</v>
      </c>
      <c r="D15" s="58">
        <f>SUM(D11:D14)</f>
        <v>98402.549999999988</v>
      </c>
      <c r="E15" s="58">
        <f>SUM(E11:E14)</f>
        <v>72271.139370000004</v>
      </c>
      <c r="F15" s="7">
        <f>C15+D15+E15</f>
        <v>180081.48937</v>
      </c>
      <c r="G15" s="7"/>
      <c r="H15" s="58">
        <f>H11+H12+H13+H14</f>
        <v>59552.433000000005</v>
      </c>
      <c r="I15" s="58">
        <f>I11+I12+I13+I14</f>
        <v>8438</v>
      </c>
      <c r="J15" s="58">
        <f t="shared" ref="J15:K15" si="27">J11+J12+J13+J14</f>
        <v>14993.394</v>
      </c>
      <c r="K15" s="58">
        <f t="shared" si="27"/>
        <v>36121.038999999997</v>
      </c>
      <c r="L15" s="7"/>
      <c r="M15" s="65">
        <f>M11+M12+M13+M14</f>
        <v>46740.092000000004</v>
      </c>
      <c r="N15" s="65">
        <f t="shared" ref="N15:P15" si="28">N11+N12+N13+N14</f>
        <v>7184</v>
      </c>
      <c r="O15" s="65">
        <f t="shared" si="28"/>
        <v>12108.108000000002</v>
      </c>
      <c r="P15" s="65">
        <f t="shared" si="28"/>
        <v>27447.984</v>
      </c>
      <c r="Q15" s="7"/>
      <c r="R15" s="7">
        <f>R11+R12+R13+R14</f>
        <v>44465.506000000001</v>
      </c>
      <c r="S15" s="7">
        <f t="shared" ref="S15:U15" si="29">S11+S12+S13+S14</f>
        <v>38523.705999999998</v>
      </c>
      <c r="T15" s="7">
        <f t="shared" si="29"/>
        <v>5941.8</v>
      </c>
      <c r="U15" s="7">
        <f t="shared" si="29"/>
        <v>0</v>
      </c>
      <c r="V15" s="7"/>
      <c r="W15" s="7">
        <f>W11+W12+W13+W14</f>
        <v>28989.599999999999</v>
      </c>
      <c r="X15" s="7">
        <f t="shared" ref="X15:Z15" si="30">X11+X12+X13+X14</f>
        <v>24279.1</v>
      </c>
      <c r="Y15" s="7">
        <f t="shared" si="30"/>
        <v>4710.5</v>
      </c>
      <c r="Z15" s="7">
        <f t="shared" si="30"/>
        <v>0</v>
      </c>
    </row>
    <row r="16" spans="1:26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8" spans="1:7" x14ac:dyDescent="0.25">
      <c r="A18" t="s">
        <v>48</v>
      </c>
      <c r="B18" t="s">
        <v>41</v>
      </c>
      <c r="C18" t="s">
        <v>43</v>
      </c>
      <c r="G18" t="s">
        <v>31</v>
      </c>
    </row>
    <row r="19" spans="1:7" x14ac:dyDescent="0.25">
      <c r="B19" s="18">
        <v>2020</v>
      </c>
      <c r="C19" s="7">
        <v>180081.48937</v>
      </c>
      <c r="D19" s="7">
        <v>9407.7999999999993</v>
      </c>
      <c r="E19" s="7">
        <v>98402.549999999988</v>
      </c>
      <c r="F19" s="7">
        <v>72271.109370000006</v>
      </c>
      <c r="G19" s="40">
        <f>F19+E19+D19</f>
        <v>180081.45937</v>
      </c>
    </row>
    <row r="20" spans="1:7" x14ac:dyDescent="0.25">
      <c r="B20" s="18">
        <v>2021</v>
      </c>
      <c r="C20" s="7">
        <v>59552.509000000005</v>
      </c>
      <c r="D20" s="7">
        <v>8438.0789999999997</v>
      </c>
      <c r="E20" s="7">
        <v>14993.39</v>
      </c>
      <c r="F20" s="7">
        <v>36121.040000000001</v>
      </c>
      <c r="G20" s="40">
        <f t="shared" ref="G20:G24" si="31">F20+E20+D20</f>
        <v>59552.508999999998</v>
      </c>
    </row>
    <row r="21" spans="1:7" x14ac:dyDescent="0.25">
      <c r="B21" s="18">
        <v>2022</v>
      </c>
      <c r="C21" s="7">
        <v>42075.09</v>
      </c>
      <c r="D21" s="7">
        <v>2519</v>
      </c>
      <c r="E21" s="7">
        <v>12108.1</v>
      </c>
      <c r="F21" s="7">
        <v>27447.989999999998</v>
      </c>
      <c r="G21" s="40">
        <f t="shared" si="31"/>
        <v>42075.09</v>
      </c>
    </row>
    <row r="22" spans="1:7" x14ac:dyDescent="0.25">
      <c r="B22" s="18">
        <v>2023</v>
      </c>
      <c r="C22" s="7">
        <v>22791.3</v>
      </c>
      <c r="D22" s="7">
        <v>19490</v>
      </c>
      <c r="E22" s="7">
        <v>3301.3</v>
      </c>
      <c r="F22" s="7">
        <v>0</v>
      </c>
      <c r="G22" s="40">
        <f t="shared" si="31"/>
        <v>22791.3</v>
      </c>
    </row>
    <row r="23" spans="1:7" x14ac:dyDescent="0.25">
      <c r="B23" s="18">
        <v>2024</v>
      </c>
      <c r="C23" s="7">
        <v>15713</v>
      </c>
      <c r="D23" s="7">
        <v>13643</v>
      </c>
      <c r="E23" s="7">
        <v>2070</v>
      </c>
      <c r="F23" s="7">
        <v>0</v>
      </c>
      <c r="G23" s="40">
        <f t="shared" si="31"/>
        <v>15713</v>
      </c>
    </row>
    <row r="24" spans="1:7" x14ac:dyDescent="0.25">
      <c r="B24" t="s">
        <v>42</v>
      </c>
      <c r="C24" s="7">
        <f>SUM(C19:C23)</f>
        <v>320213.38837</v>
      </c>
      <c r="D24" s="7">
        <f>SUM(D19:D23)</f>
        <v>53497.879000000001</v>
      </c>
      <c r="E24" s="7">
        <f>SUM(E19:E23)</f>
        <v>130875.34</v>
      </c>
      <c r="F24" s="7">
        <f>SUM(F19:F23)</f>
        <v>135840.13936999999</v>
      </c>
      <c r="G24" s="40">
        <f t="shared" si="31"/>
        <v>320213.35836999997</v>
      </c>
    </row>
    <row r="27" spans="1:7" x14ac:dyDescent="0.25">
      <c r="A27" s="59" t="s">
        <v>49</v>
      </c>
      <c r="B27" s="60" t="s">
        <v>41</v>
      </c>
      <c r="C27" s="60" t="s">
        <v>43</v>
      </c>
      <c r="D27" s="60"/>
      <c r="E27" s="60"/>
      <c r="F27" s="60"/>
      <c r="G27" t="s">
        <v>31</v>
      </c>
    </row>
    <row r="28" spans="1:7" x14ac:dyDescent="0.25">
      <c r="A28" s="59"/>
      <c r="B28" s="60">
        <v>2020</v>
      </c>
      <c r="C28" s="61">
        <f>B3+H3+N3+T3</f>
        <v>180081.48937</v>
      </c>
      <c r="D28" s="61">
        <f t="shared" ref="D28:F32" si="32">C3+I3+O3+U3</f>
        <v>9407.7999999999993</v>
      </c>
      <c r="E28" s="61">
        <f t="shared" si="32"/>
        <v>98402.549999999988</v>
      </c>
      <c r="F28" s="61">
        <f t="shared" si="32"/>
        <v>72271.139370000004</v>
      </c>
      <c r="G28" s="41">
        <v>180081.45937</v>
      </c>
    </row>
    <row r="29" spans="1:7" x14ac:dyDescent="0.25">
      <c r="A29" s="59"/>
      <c r="B29" s="60">
        <v>2021</v>
      </c>
      <c r="C29" s="61">
        <f>B4+H4+N4+T4</f>
        <v>59552.433000000005</v>
      </c>
      <c r="D29" s="61">
        <f t="shared" si="32"/>
        <v>8438</v>
      </c>
      <c r="E29" s="61">
        <f t="shared" si="32"/>
        <v>14993.394</v>
      </c>
      <c r="F29" s="61">
        <f t="shared" si="32"/>
        <v>36121.038999999997</v>
      </c>
      <c r="G29" s="41">
        <v>59552.508999999998</v>
      </c>
    </row>
    <row r="30" spans="1:7" x14ac:dyDescent="0.25">
      <c r="A30" s="59"/>
      <c r="B30" s="60">
        <v>2022</v>
      </c>
      <c r="C30" s="61">
        <f t="shared" ref="C30:C32" si="33">B5+H5+N5+T5</f>
        <v>46740.092000000004</v>
      </c>
      <c r="D30" s="61">
        <f t="shared" si="32"/>
        <v>7184</v>
      </c>
      <c r="E30" s="61">
        <f t="shared" si="32"/>
        <v>12108.108000000002</v>
      </c>
      <c r="F30" s="61">
        <f t="shared" si="32"/>
        <v>27447.984</v>
      </c>
      <c r="G30" s="41" t="e">
        <f>#REF!</f>
        <v>#REF!</v>
      </c>
    </row>
    <row r="31" spans="1:7" x14ac:dyDescent="0.25">
      <c r="A31" s="59"/>
      <c r="B31" s="60">
        <v>2023</v>
      </c>
      <c r="C31" s="61">
        <f t="shared" si="33"/>
        <v>44465.506000000001</v>
      </c>
      <c r="D31" s="61">
        <f t="shared" si="32"/>
        <v>38523.705999999998</v>
      </c>
      <c r="E31" s="61">
        <f t="shared" si="32"/>
        <v>5941.8</v>
      </c>
      <c r="F31" s="61">
        <f t="shared" si="32"/>
        <v>0</v>
      </c>
      <c r="G31" s="41">
        <v>22791.3</v>
      </c>
    </row>
    <row r="32" spans="1:7" x14ac:dyDescent="0.25">
      <c r="A32" s="59"/>
      <c r="B32" s="60">
        <v>2024</v>
      </c>
      <c r="C32" s="61">
        <f t="shared" si="33"/>
        <v>28989.599999999999</v>
      </c>
      <c r="D32" s="61">
        <f t="shared" si="32"/>
        <v>24279.1</v>
      </c>
      <c r="E32" s="61">
        <f t="shared" si="32"/>
        <v>4710.5</v>
      </c>
      <c r="F32" s="61">
        <f t="shared" si="32"/>
        <v>0</v>
      </c>
      <c r="G32" s="41">
        <v>15713</v>
      </c>
    </row>
    <row r="33" spans="1:7" x14ac:dyDescent="0.25">
      <c r="A33" s="59"/>
      <c r="B33" s="60" t="s">
        <v>42</v>
      </c>
      <c r="C33" s="61">
        <f>C28+C29+C30+C31+C32</f>
        <v>359829.12036999996</v>
      </c>
      <c r="D33" s="61">
        <f t="shared" ref="D33:F33" si="34">D28+D29+D30+D31+D32</f>
        <v>87832.606</v>
      </c>
      <c r="E33" s="61">
        <f t="shared" si="34"/>
        <v>136156.35199999998</v>
      </c>
      <c r="F33" s="61">
        <f t="shared" si="34"/>
        <v>135840.16237000001</v>
      </c>
      <c r="G33" s="41">
        <v>320213.35836999997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утвержденная на 01.01.2023 (2)</vt:lpstr>
      <vt:lpstr>расчеты к паспорту</vt:lpstr>
      <vt:lpstr>расчеты к паспорту на 01.01.22</vt:lpstr>
      <vt:lpstr>расчеты к паспорту на 25.01.22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Малыщенко</dc:creator>
  <cp:lastModifiedBy>Римма</cp:lastModifiedBy>
  <cp:lastPrinted>2023-02-14T05:27:28Z</cp:lastPrinted>
  <dcterms:created xsi:type="dcterms:W3CDTF">2021-07-31T04:57:10Z</dcterms:created>
  <dcterms:modified xsi:type="dcterms:W3CDTF">2023-04-13T05:05:24Z</dcterms:modified>
</cp:coreProperties>
</file>