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ГРАММА ОБРАЗОВАНИЕ 2020-2024 год\"/>
    </mc:Choice>
  </mc:AlternateContent>
  <bookViews>
    <workbookView xWindow="0" yWindow="0" windowWidth="28800" windowHeight="12330" firstSheet="1" activeTab="1"/>
  </bookViews>
  <sheets>
    <sheet name="Лист1" sheetId="1" state="hidden" r:id="rId1"/>
    <sheet name="программа перечень" sheetId="2" r:id="rId2"/>
  </sheets>
  <definedNames>
    <definedName name="_xlnm._FilterDatabase" localSheetId="0" hidden="1">Лист1!$B$6:$AD$43</definedName>
    <definedName name="_xlnm._FilterDatabase" localSheetId="1" hidden="1">'программа перечень'!$B$6:$AD$47</definedName>
    <definedName name="_xlnm.Print_Titles" localSheetId="1">'программа перечень'!$5:$6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2" l="1"/>
  <c r="J14" i="2"/>
  <c r="G18" i="2" l="1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8" i="2" l="1"/>
  <c r="G39" i="2"/>
  <c r="G40" i="2"/>
  <c r="G41" i="2"/>
  <c r="G42" i="2"/>
  <c r="G43" i="2"/>
  <c r="G37" i="2"/>
  <c r="G35" i="2"/>
  <c r="G17" i="2"/>
  <c r="G16" i="2"/>
  <c r="G11" i="2"/>
  <c r="G9" i="2"/>
  <c r="G8" i="2"/>
  <c r="O43" i="2" l="1"/>
  <c r="P43" i="2" s="1"/>
  <c r="F43" i="2"/>
  <c r="O42" i="2"/>
  <c r="O36" i="2" s="1"/>
  <c r="F42" i="2"/>
  <c r="F41" i="2"/>
  <c r="F40" i="2"/>
  <c r="F39" i="2"/>
  <c r="F38" i="2"/>
  <c r="F37" i="2"/>
  <c r="R36" i="2"/>
  <c r="Q36" i="2"/>
  <c r="M36" i="2"/>
  <c r="L36" i="2"/>
  <c r="I36" i="2"/>
  <c r="H36" i="2"/>
  <c r="F35" i="2"/>
  <c r="F34" i="2" s="1"/>
  <c r="R34" i="2"/>
  <c r="Q34" i="2"/>
  <c r="O34" i="2"/>
  <c r="H34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6" i="2"/>
  <c r="F13" i="2"/>
  <c r="F12" i="2"/>
  <c r="F11" i="2"/>
  <c r="R10" i="2"/>
  <c r="Q10" i="2"/>
  <c r="O10" i="2"/>
  <c r="M10" i="2"/>
  <c r="L10" i="2"/>
  <c r="I10" i="2"/>
  <c r="F9" i="2"/>
  <c r="F8" i="2"/>
  <c r="R7" i="2"/>
  <c r="Q7" i="2"/>
  <c r="O7" i="2"/>
  <c r="M7" i="2"/>
  <c r="L7" i="2"/>
  <c r="I7" i="2"/>
  <c r="H7" i="2"/>
  <c r="I31" i="1"/>
  <c r="H10" i="1"/>
  <c r="I10" i="1"/>
  <c r="I22" i="1"/>
  <c r="J29" i="1"/>
  <c r="G29" i="1" s="1"/>
  <c r="J15" i="1"/>
  <c r="G15" i="1" s="1"/>
  <c r="F12" i="1"/>
  <c r="I11" i="1"/>
  <c r="J11" i="1"/>
  <c r="G11" i="1" s="1"/>
  <c r="J12" i="1"/>
  <c r="G12" i="1" s="1"/>
  <c r="L44" i="2" l="1"/>
  <c r="O44" i="2"/>
  <c r="R44" i="2"/>
  <c r="F7" i="2"/>
  <c r="M44" i="2"/>
  <c r="Q44" i="2"/>
  <c r="J36" i="2"/>
  <c r="G36" i="2" s="1"/>
  <c r="F36" i="2"/>
  <c r="P42" i="2"/>
  <c r="P46" i="2" s="1"/>
  <c r="F10" i="2"/>
  <c r="J7" i="2"/>
  <c r="F44" i="2"/>
  <c r="I34" i="2"/>
  <c r="J34" i="2" s="1"/>
  <c r="G34" i="2" s="1"/>
  <c r="H10" i="2"/>
  <c r="J10" i="2" s="1"/>
  <c r="G10" i="2" s="1"/>
  <c r="J10" i="1"/>
  <c r="G10" i="1" s="1"/>
  <c r="J13" i="1"/>
  <c r="G13" i="1" s="1"/>
  <c r="F13" i="1"/>
  <c r="F10" i="1" s="1"/>
  <c r="J44" i="2" l="1"/>
  <c r="G44" i="2" s="1"/>
  <c r="G7" i="2"/>
  <c r="I44" i="2"/>
  <c r="H44" i="2"/>
  <c r="H27" i="1"/>
  <c r="H28" i="1"/>
  <c r="H43" i="1" l="1"/>
  <c r="H42" i="1"/>
  <c r="O39" i="1"/>
  <c r="O38" i="1"/>
  <c r="O32" i="1" s="1"/>
  <c r="L10" i="1"/>
  <c r="I30" i="1"/>
  <c r="I32" i="1"/>
  <c r="Q10" i="1"/>
  <c r="R10" i="1"/>
  <c r="Q30" i="1"/>
  <c r="R30" i="1"/>
  <c r="Q32" i="1"/>
  <c r="R32" i="1"/>
  <c r="O30" i="1"/>
  <c r="O7" i="1"/>
  <c r="O10" i="1"/>
  <c r="Q7" i="1"/>
  <c r="R7" i="1"/>
  <c r="J39" i="1"/>
  <c r="P39" i="1" s="1"/>
  <c r="J38" i="1"/>
  <c r="G38" i="1" s="1"/>
  <c r="J37" i="1"/>
  <c r="G37" i="1" s="1"/>
  <c r="J36" i="1"/>
  <c r="G36" i="1" s="1"/>
  <c r="J35" i="1"/>
  <c r="G35" i="1" s="1"/>
  <c r="J34" i="1"/>
  <c r="G34" i="1" s="1"/>
  <c r="J33" i="1"/>
  <c r="G33" i="1" s="1"/>
  <c r="J31" i="1"/>
  <c r="G31" i="1" s="1"/>
  <c r="J28" i="1"/>
  <c r="G28" i="1" s="1"/>
  <c r="J27" i="1"/>
  <c r="G27" i="1" s="1"/>
  <c r="J26" i="1"/>
  <c r="G26" i="1" s="1"/>
  <c r="J25" i="1"/>
  <c r="G25" i="1" s="1"/>
  <c r="J24" i="1"/>
  <c r="G24" i="1" s="1"/>
  <c r="J23" i="1"/>
  <c r="G23" i="1" s="1"/>
  <c r="J22" i="1"/>
  <c r="G22" i="1" s="1"/>
  <c r="J21" i="1"/>
  <c r="G21" i="1" s="1"/>
  <c r="J20" i="1"/>
  <c r="G20" i="1" s="1"/>
  <c r="J19" i="1"/>
  <c r="G19" i="1" s="1"/>
  <c r="J18" i="1"/>
  <c r="G18" i="1" s="1"/>
  <c r="J17" i="1"/>
  <c r="G17" i="1" s="1"/>
  <c r="J16" i="1"/>
  <c r="G16" i="1" s="1"/>
  <c r="J14" i="1"/>
  <c r="G14" i="1" s="1"/>
  <c r="J9" i="1"/>
  <c r="G9" i="1" s="1"/>
  <c r="J8" i="1"/>
  <c r="G8" i="1" s="1"/>
  <c r="F39" i="1"/>
  <c r="F38" i="1"/>
  <c r="F37" i="1"/>
  <c r="F36" i="1"/>
  <c r="F35" i="1"/>
  <c r="F34" i="1"/>
  <c r="F33" i="1"/>
  <c r="F31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11" i="1"/>
  <c r="F9" i="1"/>
  <c r="F8" i="1"/>
  <c r="M32" i="1"/>
  <c r="L32" i="1"/>
  <c r="H32" i="1"/>
  <c r="I7" i="1"/>
  <c r="H30" i="1"/>
  <c r="F30" i="1"/>
  <c r="M10" i="1"/>
  <c r="M7" i="1"/>
  <c r="L7" i="1"/>
  <c r="H7" i="1"/>
  <c r="L40" i="1" l="1"/>
  <c r="H40" i="1"/>
  <c r="J32" i="1"/>
  <c r="G32" i="1" s="1"/>
  <c r="G39" i="1"/>
  <c r="F7" i="1"/>
  <c r="F40" i="1" s="1"/>
  <c r="M40" i="1"/>
  <c r="J30" i="1"/>
  <c r="G30" i="1" s="1"/>
  <c r="R40" i="1"/>
  <c r="F32" i="1"/>
  <c r="O40" i="1"/>
  <c r="Q40" i="1"/>
  <c r="P38" i="1"/>
  <c r="P42" i="1" s="1"/>
  <c r="I40" i="1"/>
  <c r="J7" i="1"/>
  <c r="G7" i="1" s="1"/>
  <c r="J40" i="1" l="1"/>
  <c r="J41" i="1" s="1"/>
  <c r="G40" i="1" l="1"/>
  <c r="G41" i="1" s="1"/>
</calcChain>
</file>

<file path=xl/sharedStrings.xml><?xml version="1.0" encoding="utf-8"?>
<sst xmlns="http://schemas.openxmlformats.org/spreadsheetml/2006/main" count="592" uniqueCount="162">
  <si>
    <t>Основные мероприятия</t>
  </si>
  <si>
    <t>Объем финансирования на 2021 год, тыс. руб.</t>
  </si>
  <si>
    <t>местный бюджет</t>
  </si>
  <si>
    <t>областной бюджет</t>
  </si>
  <si>
    <t>федеральный бюджет</t>
  </si>
  <si>
    <t xml:space="preserve">  1.</t>
  </si>
  <si>
    <t>Подпрограмма «Развитие дошкольного образования»</t>
  </si>
  <si>
    <t>1.1.</t>
  </si>
  <si>
    <t>Оснащение дошкольной образовательной организации на 145 мест в с. Мельниково оборудованием, предусмотренным проектной документацией</t>
  </si>
  <si>
    <t>МКДОУ Шегарский детский сад № 1»</t>
  </si>
  <si>
    <t>1.2.</t>
  </si>
  <si>
    <t xml:space="preserve">Оснащение  дошкольной образовательной организации на 145 мест в с. Мельниково, в том числе средствами обучения и воспитания </t>
  </si>
  <si>
    <t>2.</t>
  </si>
  <si>
    <t xml:space="preserve">  Подпрограмма «Развитие общего образования»</t>
  </si>
  <si>
    <t>2.1.</t>
  </si>
  <si>
    <t xml:space="preserve">Капитальный ремонт спортивного зала МКОУ «Трубачевская ООШ» </t>
  </si>
  <si>
    <t xml:space="preserve">МКОУ «Трубачевская ООШ» </t>
  </si>
  <si>
    <t xml:space="preserve">Разработка проектно-сметной документации на проведение капитального ремонта зданий общеобразовательных организаций  </t>
  </si>
  <si>
    <t>МКОУ «Баткатская СОШ»</t>
  </si>
  <si>
    <t>2.3.</t>
  </si>
  <si>
    <t xml:space="preserve">Разработка проектно-сметной документации на устройство охранно-пожарной сигнализации в МКОУ «Побединская СОШ»  </t>
  </si>
  <si>
    <t>МКОУ «Побединская СОШ»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</si>
  <si>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</si>
  <si>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Общеобразовательные организации Шегарского района</t>
  </si>
  <si>
    <t>Обеспечение обучающихся с ограниченными возможностями здоровья бесплатным двухразовым питанием</t>
  </si>
  <si>
    <t>2.6.</t>
  </si>
  <si>
    <t>Обеспечение бесплатным горячим питанием, обучающихся получающих начальное общее образование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</si>
  <si>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</si>
  <si>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МКОУ «Побединская СОШ», МКОУ «Баткатская СОШ»</t>
  </si>
  <si>
    <t>2.8.</t>
  </si>
  <si>
    <t>Оснащение  центров образования естественно-научной и технологической направленностей в общеобразовательных организациях</t>
  </si>
  <si>
    <t>2.9.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</si>
  <si>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</si>
  <si>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Обеспечение образовательных организаций материально-технической базой для внедрения цифровой образовательной среды</t>
  </si>
  <si>
    <t>МКОУ «Анастасьевская СОШ»</t>
  </si>
  <si>
    <t>2.11.</t>
  </si>
  <si>
    <t>Функционирование Центров «Точка роста»</t>
  </si>
  <si>
    <t>МКОУ «Шегарская СОШ № 1», МКОУ «Шегарская СОШ № 2»</t>
  </si>
  <si>
    <t>2.12.</t>
  </si>
  <si>
    <t xml:space="preserve">Внедрение и функционирование целевой модели цифровой образовательной среды </t>
  </si>
  <si>
    <t>2.13.</t>
  </si>
  <si>
    <t xml:space="preserve">Выполнение мероприятий дорожной карты по модернизации пищеблоков в общеобразовательных организациях  </t>
  </si>
  <si>
    <t>2.14.</t>
  </si>
  <si>
    <t xml:space="preserve"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 </t>
  </si>
  <si>
    <t>МКУ «Отдел  образования Администрации Шегарского района» , МКОУ «Шегарская СОШ №1», МКОУ «Маркеловская СОШ», МКОУ «Шегарская СОШ № 2»</t>
  </si>
  <si>
    <t>2.15.</t>
  </si>
  <si>
    <t>3.</t>
  </si>
  <si>
    <t>Подпрограмма «Развитие  дополнительного образования»</t>
  </si>
  <si>
    <t>Обеспечение участие обучающихся в физкультурно-спортивных мероприятиях</t>
  </si>
  <si>
    <t xml:space="preserve">4. </t>
  </si>
  <si>
    <t>Подпрограмма «Управление системой образования»</t>
  </si>
  <si>
    <t>4.1.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</si>
  <si>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</si>
  <si>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Общеобразовательные учреждения Шегарского района</t>
  </si>
  <si>
    <t>4.2.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</si>
  <si>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</si>
  <si>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МКУДО «ЦДТ»</t>
  </si>
  <si>
    <t>МКУДО «Шегарская СШ»</t>
  </si>
  <si>
    <t>4.3.</t>
  </si>
  <si>
    <t>МКУ «Отдел  образования Администрации Шегарского района»</t>
  </si>
  <si>
    <t>Итого:</t>
  </si>
  <si>
    <t>0701</t>
  </si>
  <si>
    <t>79501S1060</t>
  </si>
  <si>
    <t>001</t>
  </si>
  <si>
    <t>000</t>
  </si>
  <si>
    <t>101371</t>
  </si>
  <si>
    <t>НЕ УКАЗАНО</t>
  </si>
  <si>
    <t>Софинансирование на оснащение зданий средствами обучения и воспитания для размещения дошкольных образовательных организаций</t>
  </si>
  <si>
    <t>МП "Развитие образования в Шегарском районе на 2020-2024 годы"</t>
  </si>
  <si>
    <t>МБ Софинансирование субсидии на оснащение зданий средствами обучения и воспитания для размещения дошкольных образовательных организаций</t>
  </si>
  <si>
    <t>79501S1070</t>
  </si>
  <si>
    <t>101379</t>
  </si>
  <si>
    <t>Софинансирование на оснащение зданий для размещения дошкольных образовательных организаций оборудованием, предусмотренным проектной документацией</t>
  </si>
  <si>
    <t>МБ Софинансирование субсидии на оснащение зданий для размещения дошкольных образовательных организаций оборудованием, предусмотренным проектной документацией</t>
  </si>
  <si>
    <t>0702</t>
  </si>
  <si>
    <t>79501S0440</t>
  </si>
  <si>
    <t>101401</t>
  </si>
  <si>
    <t>Софинансирование частичной оплаты стоимости питания отдельных категорий обучающихся</t>
  </si>
  <si>
    <t>МБ Софинансирование МБТ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</si>
  <si>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1103</t>
  </si>
  <si>
    <t>5129900000</t>
  </si>
  <si>
    <t>000101</t>
  </si>
  <si>
    <t>Обеспечение участия в спортивных мероприятиях</t>
  </si>
  <si>
    <t>Дотации + собственные</t>
  </si>
  <si>
    <t>0707</t>
  </si>
  <si>
    <t>79501S0790</t>
  </si>
  <si>
    <t>101322</t>
  </si>
  <si>
    <t>Софинансирование расходов на организацию отдыха детей в каникулярное время</t>
  </si>
  <si>
    <t>МБ Софинансирование субсидии на организацию отдыха детей в каникулярное время, в рамках государственной программы "Развитие системы отдыха и оздоровления детей Томской области на 2014-2019 годы"</t>
  </si>
  <si>
    <t>0709</t>
  </si>
  <si>
    <t>7950100000</t>
  </si>
  <si>
    <t>"Развитие образования в Шегарском районе на 2020-2024 годы"</t>
  </si>
  <si>
    <t>101366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</si>
  <si>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</si>
  <si>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МБ Софинансирование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регион. проекта "Успех каждого ребенка" гос.программы "Развитие образования в Томской области" (МКОУ "Трубачевская СОШ") Шегарского района"</t>
  </si>
  <si>
    <t>2.2.</t>
  </si>
  <si>
    <t>Учреждения</t>
  </si>
  <si>
    <t>3.1</t>
  </si>
  <si>
    <t>Изменение лимита в 2021 году</t>
  </si>
  <si>
    <t>Всего</t>
  </si>
  <si>
    <t>ВСЕГО в результате изменений в 2021 году</t>
  </si>
  <si>
    <t>Основание изменения лимита</t>
  </si>
  <si>
    <t>4.4</t>
  </si>
  <si>
    <t>4.5</t>
  </si>
  <si>
    <t>4.6</t>
  </si>
  <si>
    <r>
      <t xml:space="preserve">Районный конкурс «Воспитатель года-2021» (оформление и награждение победителей) - </t>
    </r>
    <r>
      <rPr>
        <i/>
        <u/>
        <sz val="10"/>
        <color rgb="FFFF0000"/>
        <rFont val="Times New Roman"/>
        <family val="1"/>
        <charset val="204"/>
      </rPr>
      <t>изменить: Муниципальный этап Всероссийский конкурс "Воспитатель года России-2021"</t>
    </r>
  </si>
  <si>
    <r>
      <t xml:space="preserve">Обеспечение участия обучающихся в региональных мероприятиях - </t>
    </r>
    <r>
      <rPr>
        <sz val="10"/>
        <color rgb="FFFF0000"/>
        <rFont val="Times New Roman"/>
        <family val="1"/>
        <charset val="204"/>
      </rPr>
      <t xml:space="preserve">изменить </t>
    </r>
    <r>
      <rPr>
        <i/>
        <sz val="10"/>
        <color rgb="FFFF0000"/>
        <rFont val="Times New Roman"/>
        <family val="1"/>
        <charset val="204"/>
      </rPr>
      <t xml:space="preserve">Всероссийская олимпиада школьников по физической культуре </t>
    </r>
  </si>
  <si>
    <r>
      <t>Районный конкурс «Учитель года-2021» (цветы, подарки победителям, оформление) -</t>
    </r>
    <r>
      <rPr>
        <i/>
        <sz val="10"/>
        <color rgb="FFFF0000"/>
        <rFont val="Times New Roman"/>
        <family val="1"/>
        <charset val="204"/>
      </rPr>
      <t xml:space="preserve"> изменить: Муниципальный этап Всероссийского конкурса "Учитель года России-2021"</t>
    </r>
  </si>
  <si>
    <r>
      <t>Участие в областном конкурсе «Учитель года-2021» (цветы, транспортные расходы)-</t>
    </r>
    <r>
      <rPr>
        <i/>
        <sz val="10"/>
        <color rgb="FFFF0000"/>
        <rFont val="Times New Roman"/>
        <family val="1"/>
        <charset val="204"/>
      </rPr>
      <t>изменить на Региональный этап Всероссийского конкурса "Учитель года России-2021"</t>
    </r>
  </si>
  <si>
    <t>Справочно</t>
  </si>
  <si>
    <t>Фактический расход лимита Местный бюджет</t>
  </si>
  <si>
    <t>Фактический расход лимита областной бюджет</t>
  </si>
  <si>
    <r>
      <t>Участие в областном конкурсе «Воспитатель года-2021» (цветы, транспортные расходы)-</t>
    </r>
    <r>
      <rPr>
        <i/>
        <sz val="10"/>
        <color rgb="FFFF0000"/>
        <rFont val="Times New Roman"/>
        <family val="1"/>
        <charset val="204"/>
      </rPr>
      <t>изменить на Региональный этап Всероссийского конкурса "Воспитатель года России-2021" (цветы, транспортные расходы, поощрение участников)</t>
    </r>
  </si>
  <si>
    <t>Остаток к расходованию</t>
  </si>
  <si>
    <t>КСЦР</t>
  </si>
  <si>
    <t>Распоряжение № 88 от 16.03.2021</t>
  </si>
  <si>
    <t>Распоряжение № 78 от 10.03.2021</t>
  </si>
  <si>
    <t>Приложение № 2</t>
  </si>
  <si>
    <t>к Постановлению Администрации</t>
  </si>
  <si>
    <t>Шегарского района от _______ 2021 №</t>
  </si>
  <si>
    <t xml:space="preserve">Местный бюджет в результате изменений </t>
  </si>
  <si>
    <t>МКОУ "Маркеловская СОШ"</t>
  </si>
  <si>
    <t>Распоряжение №120 от 26.03.2021</t>
  </si>
  <si>
    <t>Капитальный ремонт столовой МКОУ "Маркеловская СОШ"</t>
  </si>
  <si>
    <t>Оснащение спортивного зала МКОУ "Трубачевская ООШ"</t>
  </si>
  <si>
    <t>Изменение программы май 2021</t>
  </si>
  <si>
    <t>2.4.</t>
  </si>
  <si>
    <t>Обследование технического состояния строительных конструкций здания МКОУ "Баткатская СОШ"</t>
  </si>
  <si>
    <t>2.5</t>
  </si>
  <si>
    <t xml:space="preserve">  2.7.</t>
  </si>
  <si>
    <t xml:space="preserve"> 2.10.</t>
  </si>
  <si>
    <t>2.16.</t>
  </si>
  <si>
    <t>2.17.</t>
  </si>
  <si>
    <t>2.18.</t>
  </si>
  <si>
    <t>2.19</t>
  </si>
  <si>
    <t>Приобретение дымососа в котельную МКОУ "Трубачевская ООШ"</t>
  </si>
  <si>
    <t>Распоряжение № 88 от 16.03.2021, Изменение программы 2021</t>
  </si>
  <si>
    <t xml:space="preserve">ВСЕГО </t>
  </si>
  <si>
    <t xml:space="preserve">Местный бюджет </t>
  </si>
  <si>
    <t>Областной бюджет</t>
  </si>
  <si>
    <t>Федеральный бюджет</t>
  </si>
  <si>
    <t xml:space="preserve">Обеспечение участия обучающихся в региональных мероприятиях </t>
  </si>
  <si>
    <t>Районный конкурс «Учитель года-2021» (цветы, подарки победителям, оформление)</t>
  </si>
  <si>
    <t>Участие в областном конкурсе «Учитель года-2021» (цветы, транспортные расходы)</t>
  </si>
  <si>
    <t xml:space="preserve">Районный конкурс «Воспитатель года-2021» (оформление и награждение победителей) </t>
  </si>
  <si>
    <t>Участие в областном конкурсе «Воспитатель года-2021» (цветы, транспортные расходы)</t>
  </si>
  <si>
    <t>Приложение</t>
  </si>
  <si>
    <t>МКОУ «Шегарская СОШ № 1», МКОУ «Баткатская СОШ»</t>
  </si>
  <si>
    <t>МКУ «Отдел образования Администрации Шегарского района», МКУДО «Шегарская СШ»</t>
  </si>
  <si>
    <t>Оснащение столовой МКОУ "Маркеловская СОШ"</t>
  </si>
  <si>
    <t>2.4</t>
  </si>
  <si>
    <t>2.5.</t>
  </si>
  <si>
    <t>2.6</t>
  </si>
  <si>
    <t>2.7.</t>
  </si>
  <si>
    <t xml:space="preserve">  2.8.</t>
  </si>
  <si>
    <t>2.10.</t>
  </si>
  <si>
    <t xml:space="preserve"> 2.11.</t>
  </si>
  <si>
    <t>2.19.</t>
  </si>
  <si>
    <t>2.20.</t>
  </si>
  <si>
    <t>Выполнение капитального ремонта пола в столовой МКОУ "Трубачевская ООШ"</t>
  </si>
  <si>
    <t>Выполнение ремонта части кровли на спортзалом в МКОУ "Трубачевская ООШ"</t>
  </si>
  <si>
    <t>Строительный контроль при выполнении работ по капитальному ремонту  столовой МКОУ "Маркеловская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</si>
</sst>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?"/>
    <numFmt numFmtId="165" formatCode="0.000"/>
    <numFmt numFmtId="166" formatCode="0.000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u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9" fillId="0" borderId="3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4" fontId="5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left" vertical="center"/>
    </xf>
    <xf numFmtId="49" fontId="5" fillId="3" borderId="0" xfId="0" applyNumberFormat="1" applyFont="1" applyFill="1" applyBorder="1" applyAlignment="1" applyProtection="1">
      <alignment horizontal="center" vertical="center"/>
    </xf>
    <xf numFmtId="4" fontId="5" fillId="3" borderId="0" xfId="0" applyNumberFormat="1" applyFont="1" applyFill="1" applyBorder="1" applyAlignment="1" applyProtection="1">
      <alignment horizontal="center" vertical="center"/>
    </xf>
    <xf numFmtId="49" fontId="5" fillId="3" borderId="0" xfId="0" applyNumberFormat="1" applyFont="1" applyFill="1" applyBorder="1" applyAlignment="1" applyProtection="1">
      <alignment horizontal="left" vertical="center"/>
    </xf>
    <xf numFmtId="164" fontId="5" fillId="3" borderId="0" xfId="0" applyNumberFormat="1" applyFont="1" applyFill="1" applyBorder="1" applyAlignment="1" applyProtection="1">
      <alignment horizontal="left" vertical="center"/>
    </xf>
    <xf numFmtId="4" fontId="5" fillId="3" borderId="0" xfId="0" applyNumberFormat="1" applyFont="1" applyFill="1" applyBorder="1" applyAlignment="1" applyProtection="1">
      <alignment horizontal="right" vertical="center"/>
    </xf>
    <xf numFmtId="4" fontId="5" fillId="2" borderId="0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 vertical="center"/>
    </xf>
    <xf numFmtId="166" fontId="1" fillId="4" borderId="2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/>
    </xf>
    <xf numFmtId="165" fontId="1" fillId="4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165" fontId="1" fillId="0" borderId="20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/>
    </xf>
    <xf numFmtId="0" fontId="10" fillId="0" borderId="26" xfId="0" applyFont="1" applyFill="1" applyBorder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1" fillId="0" borderId="26" xfId="0" applyNumberFormat="1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165" fontId="1" fillId="0" borderId="14" xfId="0" applyNumberFormat="1" applyFont="1" applyBorder="1" applyAlignment="1">
      <alignment horizontal="center" vertical="center"/>
    </xf>
    <xf numFmtId="166" fontId="1" fillId="4" borderId="14" xfId="0" applyNumberFormat="1" applyFont="1" applyFill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166" fontId="1" fillId="4" borderId="20" xfId="0" applyNumberFormat="1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 wrapText="1"/>
    </xf>
    <xf numFmtId="4" fontId="6" fillId="5" borderId="23" xfId="0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vertical="center"/>
    </xf>
    <xf numFmtId="0" fontId="15" fillId="4" borderId="23" xfId="0" applyFont="1" applyFill="1" applyBorder="1" applyAlignment="1">
      <alignment vertical="center" wrapText="1"/>
    </xf>
    <xf numFmtId="0" fontId="4" fillId="4" borderId="23" xfId="0" applyFont="1" applyFill="1" applyBorder="1" applyAlignment="1">
      <alignment horizontal="center" vertical="center"/>
    </xf>
    <xf numFmtId="165" fontId="4" fillId="4" borderId="23" xfId="0" applyNumberFormat="1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/>
    </xf>
    <xf numFmtId="165" fontId="4" fillId="4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4" fontId="6" fillId="5" borderId="10" xfId="0" applyNumberFormat="1" applyFont="1" applyFill="1" applyBorder="1" applyAlignment="1">
      <alignment horizontal="center" vertical="center"/>
    </xf>
    <xf numFmtId="4" fontId="6" fillId="5" borderId="11" xfId="0" applyNumberFormat="1" applyFont="1" applyFill="1" applyBorder="1" applyAlignment="1">
      <alignment horizontal="center" vertical="center"/>
    </xf>
    <xf numFmtId="4" fontId="6" fillId="5" borderId="12" xfId="0" applyNumberFormat="1" applyFont="1" applyFill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6" fillId="5" borderId="31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2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3" fillId="0" borderId="20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165" fontId="1" fillId="4" borderId="2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4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165" fontId="1" fillId="0" borderId="11" xfId="0" applyNumberFormat="1" applyFont="1" applyFill="1" applyBorder="1" applyAlignment="1">
      <alignment horizontal="center" vertical="center"/>
    </xf>
    <xf numFmtId="165" fontId="1" fillId="4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165" fontId="2" fillId="4" borderId="23" xfId="0" applyNumberFormat="1" applyFont="1" applyFill="1" applyBorder="1" applyAlignment="1">
      <alignment horizontal="center" vertical="center"/>
    </xf>
    <xf numFmtId="167" fontId="6" fillId="5" borderId="23" xfId="0" applyNumberFormat="1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vertical="center" wrapText="1"/>
    </xf>
    <xf numFmtId="165" fontId="6" fillId="4" borderId="23" xfId="0" applyNumberFormat="1" applyFont="1" applyFill="1" applyBorder="1" applyAlignment="1">
      <alignment horizontal="center" vertical="center"/>
    </xf>
    <xf numFmtId="165" fontId="6" fillId="4" borderId="24" xfId="0" applyNumberFormat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6" fillId="4" borderId="32" xfId="0" applyNumberFormat="1" applyFont="1" applyFill="1" applyBorder="1" applyAlignment="1">
      <alignment horizontal="center" vertical="center"/>
    </xf>
    <xf numFmtId="165" fontId="6" fillId="4" borderId="14" xfId="0" applyNumberFormat="1" applyFont="1" applyFill="1" applyBorder="1" applyAlignment="1">
      <alignment horizontal="center" vertical="center"/>
    </xf>
    <xf numFmtId="165" fontId="6" fillId="4" borderId="15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/>
    <xf numFmtId="0" fontId="6" fillId="4" borderId="23" xfId="0" applyFont="1" applyFill="1" applyBorder="1" applyAlignment="1">
      <alignment vertical="center"/>
    </xf>
    <xf numFmtId="165" fontId="6" fillId="4" borderId="8" xfId="0" applyNumberFormat="1" applyFont="1" applyFill="1" applyBorder="1" applyAlignment="1">
      <alignment horizontal="center" vertical="center"/>
    </xf>
    <xf numFmtId="165" fontId="6" fillId="4" borderId="3" xfId="0" applyNumberFormat="1" applyFont="1" applyFill="1" applyBorder="1" applyAlignment="1">
      <alignment horizontal="center" vertical="center"/>
    </xf>
    <xf numFmtId="165" fontId="6" fillId="4" borderId="2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/>
    </xf>
    <xf numFmtId="165" fontId="14" fillId="4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14" fillId="4" borderId="15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165" fontId="14" fillId="4" borderId="6" xfId="0" applyNumberFormat="1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/>
    </xf>
    <xf numFmtId="165" fontId="14" fillId="0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9" xfId="0" applyNumberFormat="1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5" fontId="14" fillId="4" borderId="1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65" fontId="14" fillId="0" borderId="1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vertical="center"/>
    </xf>
    <xf numFmtId="0" fontId="17" fillId="4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7" fontId="6" fillId="4" borderId="23" xfId="0" applyNumberFormat="1" applyFont="1" applyFill="1" applyBorder="1" applyAlignment="1">
      <alignment horizontal="center" vertical="center"/>
    </xf>
    <xf numFmtId="4" fontId="6" fillId="4" borderId="23" xfId="0" applyNumberFormat="1" applyFont="1" applyFill="1" applyBorder="1" applyAlignment="1">
      <alignment horizontal="center" vertical="center"/>
    </xf>
    <xf numFmtId="167" fontId="6" fillId="4" borderId="24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4" fontId="14" fillId="0" borderId="14" xfId="0" applyNumberFormat="1" applyFont="1" applyBorder="1" applyAlignment="1">
      <alignment horizontal="center" vertical="center"/>
    </xf>
    <xf numFmtId="4" fontId="14" fillId="0" borderId="14" xfId="0" applyNumberFormat="1" applyFont="1" applyFill="1" applyBorder="1" applyAlignment="1">
      <alignment horizontal="center" vertical="center"/>
    </xf>
    <xf numFmtId="4" fontId="14" fillId="4" borderId="14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4" fillId="2" borderId="20" xfId="0" applyNumberFormat="1" applyFont="1" applyFill="1" applyBorder="1" applyAlignment="1">
      <alignment horizontal="center" vertical="center"/>
    </xf>
    <xf numFmtId="165" fontId="14" fillId="4" borderId="20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 wrapText="1"/>
    </xf>
    <xf numFmtId="167" fontId="7" fillId="5" borderId="23" xfId="0" applyNumberFormat="1" applyFont="1" applyFill="1" applyBorder="1" applyAlignment="1">
      <alignment horizontal="center" vertical="center"/>
    </xf>
    <xf numFmtId="4" fontId="7" fillId="5" borderId="23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center" vertical="center"/>
    </xf>
    <xf numFmtId="4" fontId="7" fillId="5" borderId="31" xfId="0" applyNumberFormat="1" applyFont="1" applyFill="1" applyBorder="1" applyAlignment="1">
      <alignment horizontal="center" vertical="center"/>
    </xf>
    <xf numFmtId="4" fontId="7" fillId="5" borderId="11" xfId="0" applyNumberFormat="1" applyFont="1" applyFill="1" applyBorder="1" applyAlignment="1">
      <alignment horizontal="center" vertical="center"/>
    </xf>
    <xf numFmtId="4" fontId="7" fillId="5" borderId="12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3" fillId="0" borderId="1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16" fontId="3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49" fontId="3" fillId="0" borderId="19" xfId="0" applyNumberFormat="1" applyFont="1" applyBorder="1" applyAlignment="1">
      <alignment horizontal="center" vertical="center"/>
    </xf>
    <xf numFmtId="165" fontId="14" fillId="0" borderId="20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49" fontId="10" fillId="0" borderId="0" xfId="0" applyNumberFormat="1" applyFont="1" applyBorder="1" applyAlignment="1" applyProtection="1">
      <alignment horizontal="center" vertical="center"/>
    </xf>
    <xf numFmtId="4" fontId="10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left" vertical="center"/>
    </xf>
    <xf numFmtId="49" fontId="3" fillId="0" borderId="35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vertical="center" wrapText="1"/>
    </xf>
    <xf numFmtId="165" fontId="1" fillId="0" borderId="36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165" fontId="14" fillId="0" borderId="36" xfId="0" applyNumberFormat="1" applyFont="1" applyFill="1" applyBorder="1" applyAlignment="1">
      <alignment horizontal="center" vertical="center"/>
    </xf>
    <xf numFmtId="165" fontId="14" fillId="4" borderId="36" xfId="0" applyNumberFormat="1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 wrapText="1"/>
    </xf>
    <xf numFmtId="0" fontId="14" fillId="4" borderId="36" xfId="0" applyFont="1" applyFill="1" applyBorder="1" applyAlignment="1">
      <alignment horizontal="center" vertical="center"/>
    </xf>
    <xf numFmtId="0" fontId="14" fillId="4" borderId="37" xfId="0" applyFont="1" applyFill="1" applyBorder="1" applyAlignment="1">
      <alignment horizontal="center" vertical="center"/>
    </xf>
    <xf numFmtId="165" fontId="3" fillId="0" borderId="0" xfId="0" applyNumberFormat="1" applyFont="1" applyBorder="1" applyAlignment="1"/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28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1" fillId="0" borderId="14" xfId="0" applyFont="1" applyBorder="1" applyAlignment="1">
      <alignment horizontal="justify" vertical="center" wrapText="1"/>
    </xf>
    <xf numFmtId="0" fontId="3" fillId="0" borderId="14" xfId="0" applyFont="1" applyBorder="1" applyAlignment="1">
      <alignment wrapText="1"/>
    </xf>
    <xf numFmtId="0" fontId="1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6" fillId="4" borderId="23" xfId="0" applyFont="1" applyFill="1" applyBorder="1" applyAlignment="1">
      <alignment vertical="center" wrapText="1"/>
    </xf>
    <xf numFmtId="0" fontId="14" fillId="4" borderId="2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1" fillId="0" borderId="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34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18" fillId="5" borderId="2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0" fontId="3" fillId="0" borderId="29" xfId="0" applyFont="1" applyBorder="1" applyAlignment="1">
      <alignment horizontal="justify" vertical="center" wrapText="1"/>
    </xf>
    <xf numFmtId="0" fontId="3" fillId="0" borderId="33" xfId="0" applyFont="1" applyBorder="1" applyAlignment="1">
      <alignment horizontal="justify" vertical="center" wrapText="1"/>
    </xf>
    <xf numFmtId="0" fontId="3" fillId="0" borderId="32" xfId="0" applyFont="1" applyBorder="1" applyAlignment="1">
      <alignment horizontal="justify" vertical="center" wrapText="1"/>
    </xf>
    <xf numFmtId="165" fontId="14" fillId="0" borderId="2" xfId="0" applyNumberFormat="1" applyFont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0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127"/>
  <sheetViews>
    <sheetView zoomScale="85" zoomScaleNormal="85" workbookViewId="0">
      <pane ySplit="6" topLeftCell="A7" activePane="bottomLeft" state="frozen"/>
      <selection pane="bottomLeft" activeCell="C13" sqref="C13:D13"/>
    </sheetView>
  </sheetViews>
  <sheetFormatPr defaultRowHeight="36.75" customHeight="1" x14ac:dyDescent="0.25"/>
  <cols>
    <col min="1" max="1" width="9.140625" style="2"/>
    <col min="2" max="2" width="9.28515625" style="3" bestFit="1" customWidth="1"/>
    <col min="3" max="3" width="38.5703125" style="2" customWidth="1"/>
    <col min="4" max="4" width="42.42578125" style="2" customWidth="1"/>
    <col min="5" max="5" width="33.7109375" style="4" customWidth="1"/>
    <col min="6" max="7" width="17.28515625" style="2" customWidth="1"/>
    <col min="8" max="8" width="13.140625" style="3" customWidth="1"/>
    <col min="9" max="10" width="15.5703125" style="21" customWidth="1"/>
    <col min="11" max="11" width="21.5703125" style="21" customWidth="1"/>
    <col min="12" max="12" width="15.28515625" style="2" customWidth="1"/>
    <col min="13" max="13" width="17.7109375" style="2" customWidth="1"/>
    <col min="14" max="14" width="4.28515625" style="106" customWidth="1"/>
    <col min="15" max="18" width="16.7109375" style="2" customWidth="1"/>
    <col min="19" max="19" width="0" style="3" hidden="1" customWidth="1"/>
    <col min="20" max="20" width="12.140625" style="3" hidden="1" customWidth="1"/>
    <col min="21" max="21" width="12.85546875" style="2" hidden="1" customWidth="1"/>
    <col min="22" max="24" width="0" style="2" hidden="1" customWidth="1"/>
    <col min="25" max="25" width="12.85546875" style="2" hidden="1" customWidth="1"/>
    <col min="26" max="26" width="0" style="2" hidden="1" customWidth="1"/>
    <col min="27" max="27" width="20.5703125" style="2" hidden="1" customWidth="1"/>
    <col min="28" max="28" width="19.140625" style="2" hidden="1" customWidth="1"/>
    <col min="29" max="29" width="17.28515625" style="2" hidden="1" customWidth="1"/>
    <col min="30" max="30" width="16.7109375" style="2" hidden="1" customWidth="1"/>
    <col min="31" max="32" width="9.140625" style="2"/>
    <col min="33" max="33" width="10" style="2" bestFit="1" customWidth="1"/>
    <col min="34" max="16384" width="9.140625" style="2"/>
  </cols>
  <sheetData>
    <row r="1" spans="2:33" s="6" customFormat="1" ht="15" x14ac:dyDescent="0.25">
      <c r="B1" s="34"/>
      <c r="E1" s="35"/>
      <c r="H1" s="34"/>
      <c r="I1" s="34"/>
      <c r="J1" s="34"/>
      <c r="K1" s="5" t="s">
        <v>117</v>
      </c>
      <c r="L1" s="123"/>
      <c r="M1" s="123"/>
      <c r="S1" s="34"/>
      <c r="T1" s="34"/>
    </row>
    <row r="2" spans="2:33" s="6" customFormat="1" ht="15" x14ac:dyDescent="0.25">
      <c r="B2" s="34"/>
      <c r="E2" s="35"/>
      <c r="H2" s="34"/>
      <c r="I2" s="34"/>
      <c r="J2" s="34"/>
      <c r="K2" s="5" t="s">
        <v>118</v>
      </c>
      <c r="L2" s="123"/>
      <c r="M2" s="123"/>
      <c r="S2" s="34"/>
      <c r="T2" s="34"/>
    </row>
    <row r="3" spans="2:33" s="6" customFormat="1" ht="15" x14ac:dyDescent="0.25">
      <c r="B3" s="34"/>
      <c r="E3" s="35"/>
      <c r="H3" s="34"/>
      <c r="I3" s="34"/>
      <c r="J3" s="34"/>
      <c r="K3" s="5" t="s">
        <v>119</v>
      </c>
      <c r="L3" s="123"/>
      <c r="M3" s="123"/>
      <c r="S3" s="34"/>
      <c r="T3" s="34"/>
    </row>
    <row r="4" spans="2:33" s="6" customFormat="1" ht="36.75" customHeight="1" thickBot="1" x14ac:dyDescent="0.3">
      <c r="B4" s="34"/>
      <c r="E4" s="35"/>
      <c r="H4" s="34"/>
      <c r="I4" s="5"/>
      <c r="J4" s="5"/>
      <c r="L4" s="9"/>
      <c r="M4" s="9"/>
      <c r="N4" s="9"/>
      <c r="O4" s="9"/>
      <c r="P4" s="9"/>
      <c r="Q4" s="9"/>
      <c r="R4" s="9"/>
      <c r="S4" s="34"/>
      <c r="T4" s="34"/>
    </row>
    <row r="5" spans="2:33" ht="40.5" customHeight="1" x14ac:dyDescent="0.25">
      <c r="B5" s="28"/>
      <c r="C5" s="282" t="s">
        <v>0</v>
      </c>
      <c r="D5" s="283"/>
      <c r="E5" s="285" t="s">
        <v>1</v>
      </c>
      <c r="F5" s="286"/>
      <c r="G5" s="286"/>
      <c r="H5" s="286"/>
      <c r="I5" s="286"/>
      <c r="J5" s="286"/>
      <c r="K5" s="286"/>
      <c r="L5" s="286"/>
      <c r="M5" s="287"/>
      <c r="N5" s="99"/>
      <c r="O5" s="83" t="s">
        <v>109</v>
      </c>
      <c r="P5" s="109"/>
      <c r="Q5" s="84" t="s">
        <v>109</v>
      </c>
      <c r="R5" s="85" t="s">
        <v>109</v>
      </c>
    </row>
    <row r="6" spans="2:33" s="7" customFormat="1" ht="76.5" customHeight="1" thickBot="1" x14ac:dyDescent="0.25">
      <c r="B6" s="41"/>
      <c r="C6" s="284"/>
      <c r="D6" s="284"/>
      <c r="E6" s="42" t="s">
        <v>96</v>
      </c>
      <c r="F6" s="42" t="s">
        <v>99</v>
      </c>
      <c r="G6" s="42" t="s">
        <v>100</v>
      </c>
      <c r="H6" s="42" t="s">
        <v>2</v>
      </c>
      <c r="I6" s="42" t="s">
        <v>98</v>
      </c>
      <c r="J6" s="42" t="s">
        <v>120</v>
      </c>
      <c r="K6" s="42" t="s">
        <v>101</v>
      </c>
      <c r="L6" s="42" t="s">
        <v>3</v>
      </c>
      <c r="M6" s="43" t="s">
        <v>4</v>
      </c>
      <c r="N6" s="100"/>
      <c r="O6" s="97" t="s">
        <v>110</v>
      </c>
      <c r="P6" s="110" t="s">
        <v>113</v>
      </c>
      <c r="Q6" s="39" t="s">
        <v>111</v>
      </c>
      <c r="R6" s="40" t="s">
        <v>110</v>
      </c>
      <c r="S6" s="8"/>
      <c r="T6" s="8"/>
    </row>
    <row r="7" spans="2:33" s="170" customFormat="1" ht="28.5" customHeight="1" thickBot="1" x14ac:dyDescent="0.3">
      <c r="B7" s="160" t="s">
        <v>5</v>
      </c>
      <c r="C7" s="307" t="s">
        <v>6</v>
      </c>
      <c r="D7" s="308"/>
      <c r="E7" s="161"/>
      <c r="F7" s="162">
        <f>F8+F9</f>
        <v>4784.5259999999998</v>
      </c>
      <c r="G7" s="162">
        <f t="shared" ref="G7:G12" si="0">J7+L7+M7</f>
        <v>4784.5259999999998</v>
      </c>
      <c r="H7" s="162">
        <f>H8+H9</f>
        <v>6.2389999999999999</v>
      </c>
      <c r="I7" s="162">
        <f t="shared" ref="I7" si="1">I8+I9</f>
        <v>0</v>
      </c>
      <c r="J7" s="162">
        <f>H7+I7</f>
        <v>6.2389999999999999</v>
      </c>
      <c r="K7" s="162"/>
      <c r="L7" s="162">
        <f>L8+L9</f>
        <v>4778.2870000000003</v>
      </c>
      <c r="M7" s="163">
        <f>M8+M9</f>
        <v>0</v>
      </c>
      <c r="N7" s="164"/>
      <c r="O7" s="165">
        <f>O8+O9</f>
        <v>0</v>
      </c>
      <c r="P7" s="166"/>
      <c r="Q7" s="167">
        <f t="shared" ref="Q7" si="2">Q8+Q9</f>
        <v>0</v>
      </c>
      <c r="R7" s="168">
        <f t="shared" ref="R7" si="3">R8+R9</f>
        <v>0</v>
      </c>
      <c r="S7" s="169"/>
      <c r="T7" s="169"/>
    </row>
    <row r="8" spans="2:33" ht="30" customHeight="1" x14ac:dyDescent="0.25">
      <c r="B8" s="237" t="s">
        <v>7</v>
      </c>
      <c r="C8" s="306" t="s">
        <v>8</v>
      </c>
      <c r="D8" s="306"/>
      <c r="E8" s="137" t="s">
        <v>9</v>
      </c>
      <c r="F8" s="189">
        <f>H8+L8+M8</f>
        <v>3847.556</v>
      </c>
      <c r="G8" s="176">
        <f t="shared" si="0"/>
        <v>3847.556</v>
      </c>
      <c r="H8" s="177">
        <v>3.8479999999999999</v>
      </c>
      <c r="I8" s="177">
        <v>0</v>
      </c>
      <c r="J8" s="178">
        <f>H8+I8</f>
        <v>3.8479999999999999</v>
      </c>
      <c r="K8" s="179" t="s">
        <v>116</v>
      </c>
      <c r="L8" s="178">
        <v>3843.7080000000001</v>
      </c>
      <c r="M8" s="180">
        <v>0</v>
      </c>
      <c r="N8" s="253"/>
      <c r="O8" s="246"/>
      <c r="P8" s="254"/>
      <c r="Q8" s="255"/>
      <c r="R8" s="256"/>
      <c r="S8" s="257" t="s">
        <v>61</v>
      </c>
      <c r="T8" s="257" t="s">
        <v>70</v>
      </c>
      <c r="U8" s="258">
        <v>0</v>
      </c>
      <c r="V8" s="257" t="s">
        <v>63</v>
      </c>
      <c r="W8" s="257" t="s">
        <v>64</v>
      </c>
      <c r="X8" s="257" t="s">
        <v>71</v>
      </c>
      <c r="Y8" s="258">
        <v>3847.56</v>
      </c>
      <c r="Z8" s="259" t="s">
        <v>66</v>
      </c>
      <c r="AA8" s="259" t="s">
        <v>72</v>
      </c>
      <c r="AB8" s="259" t="s">
        <v>68</v>
      </c>
      <c r="AC8" s="259" t="s">
        <v>73</v>
      </c>
      <c r="AD8" s="258">
        <v>3847.56</v>
      </c>
    </row>
    <row r="9" spans="2:33" ht="36.75" customHeight="1" thickBot="1" x14ac:dyDescent="0.3">
      <c r="B9" s="238" t="s">
        <v>10</v>
      </c>
      <c r="C9" s="313" t="s">
        <v>11</v>
      </c>
      <c r="D9" s="313"/>
      <c r="E9" s="138" t="s">
        <v>9</v>
      </c>
      <c r="F9" s="252">
        <f>H9+L9+M9</f>
        <v>936.96999999999991</v>
      </c>
      <c r="G9" s="176">
        <f t="shared" si="0"/>
        <v>936.96999999999991</v>
      </c>
      <c r="H9" s="181">
        <v>2.391</v>
      </c>
      <c r="I9" s="181">
        <v>0</v>
      </c>
      <c r="J9" s="182">
        <f>H9+I9</f>
        <v>2.391</v>
      </c>
      <c r="K9" s="179" t="s">
        <v>116</v>
      </c>
      <c r="L9" s="182">
        <v>934.57899999999995</v>
      </c>
      <c r="M9" s="183">
        <v>0</v>
      </c>
      <c r="N9" s="253"/>
      <c r="O9" s="246"/>
      <c r="P9" s="254"/>
      <c r="Q9" s="255"/>
      <c r="R9" s="256"/>
      <c r="S9" s="3" t="s">
        <v>61</v>
      </c>
      <c r="T9" s="3" t="s">
        <v>62</v>
      </c>
      <c r="U9" s="2">
        <v>0</v>
      </c>
      <c r="V9" s="2" t="s">
        <v>63</v>
      </c>
      <c r="W9" s="2" t="s">
        <v>64</v>
      </c>
      <c r="X9" s="2" t="s">
        <v>65</v>
      </c>
      <c r="Y9" s="2">
        <v>2391.2399999999998</v>
      </c>
      <c r="Z9" s="2" t="s">
        <v>66</v>
      </c>
      <c r="AA9" s="2" t="s">
        <v>67</v>
      </c>
      <c r="AB9" s="2" t="s">
        <v>68</v>
      </c>
      <c r="AC9" s="2" t="s">
        <v>69</v>
      </c>
      <c r="AD9" s="2">
        <v>2391.2399999999998</v>
      </c>
    </row>
    <row r="10" spans="2:33" s="170" customFormat="1" ht="30" customHeight="1" thickBot="1" x14ac:dyDescent="0.3">
      <c r="B10" s="160" t="s">
        <v>12</v>
      </c>
      <c r="C10" s="171" t="s">
        <v>13</v>
      </c>
      <c r="D10" s="171"/>
      <c r="E10" s="161"/>
      <c r="F10" s="162">
        <f>SUM(F11:F28)</f>
        <v>41079.509590000001</v>
      </c>
      <c r="G10" s="162">
        <f t="shared" si="0"/>
        <v>41054.060590000001</v>
      </c>
      <c r="H10" s="162">
        <f>SUM(H11:H29)</f>
        <v>8235.0959999999995</v>
      </c>
      <c r="I10" s="162">
        <f>SUM(I11:I29)</f>
        <v>-25.448999999999998</v>
      </c>
      <c r="J10" s="162">
        <f>H10+I10</f>
        <v>8209.646999999999</v>
      </c>
      <c r="K10" s="162"/>
      <c r="L10" s="162">
        <f>SUM(L11:L28)</f>
        <v>11865.08359</v>
      </c>
      <c r="M10" s="163">
        <f>SUM(M11:M28)</f>
        <v>20979.33</v>
      </c>
      <c r="N10" s="164"/>
      <c r="O10" s="172">
        <f>SUM(O11:O28)</f>
        <v>0</v>
      </c>
      <c r="P10" s="173"/>
      <c r="Q10" s="174">
        <f>SUM(Q11:Q28)</f>
        <v>0</v>
      </c>
      <c r="R10" s="175">
        <f>SUM(R11:R28)</f>
        <v>0</v>
      </c>
      <c r="S10" s="169"/>
      <c r="T10" s="169"/>
    </row>
    <row r="11" spans="2:33" ht="36.75" customHeight="1" x14ac:dyDescent="0.25">
      <c r="B11" s="141" t="s">
        <v>14</v>
      </c>
      <c r="C11" s="311" t="s">
        <v>15</v>
      </c>
      <c r="D11" s="312"/>
      <c r="E11" s="142" t="s">
        <v>16</v>
      </c>
      <c r="F11" s="143">
        <f>H11+L11+M11</f>
        <v>14650.7</v>
      </c>
      <c r="G11" s="144">
        <f t="shared" si="0"/>
        <v>11802.958999999999</v>
      </c>
      <c r="H11" s="143">
        <v>5415.2</v>
      </c>
      <c r="I11" s="145">
        <f>-2177.741-600-70</f>
        <v>-2847.741</v>
      </c>
      <c r="J11" s="144">
        <f>H11+I11</f>
        <v>2567.4589999999998</v>
      </c>
      <c r="K11" s="146" t="s">
        <v>122</v>
      </c>
      <c r="L11" s="147">
        <v>278</v>
      </c>
      <c r="M11" s="148">
        <v>8957.5</v>
      </c>
      <c r="N11" s="98"/>
      <c r="O11" s="29">
        <v>0</v>
      </c>
      <c r="P11" s="111"/>
      <c r="Q11" s="22">
        <v>0</v>
      </c>
      <c r="R11" s="88">
        <v>0</v>
      </c>
      <c r="S11" s="13" t="s">
        <v>92</v>
      </c>
      <c r="T11" s="14">
        <v>2203068.2400000002</v>
      </c>
      <c r="U11" s="15" t="s">
        <v>66</v>
      </c>
      <c r="V11" s="15" t="s">
        <v>93</v>
      </c>
      <c r="W11" s="15" t="s">
        <v>68</v>
      </c>
      <c r="X11" s="16" t="s">
        <v>94</v>
      </c>
      <c r="Y11" s="17">
        <v>2203068.2400000002</v>
      </c>
      <c r="AA11" s="13" t="s">
        <v>92</v>
      </c>
      <c r="AB11" s="17">
        <v>3212131.76</v>
      </c>
      <c r="AC11" s="15" t="s">
        <v>66</v>
      </c>
      <c r="AD11" s="15" t="s">
        <v>91</v>
      </c>
      <c r="AE11" s="15" t="s">
        <v>68</v>
      </c>
      <c r="AF11" s="16" t="s">
        <v>94</v>
      </c>
      <c r="AG11" s="17">
        <v>3212131.76</v>
      </c>
    </row>
    <row r="12" spans="2:33" ht="36.75" customHeight="1" x14ac:dyDescent="0.25">
      <c r="B12" s="44" t="s">
        <v>95</v>
      </c>
      <c r="C12" s="309" t="s">
        <v>124</v>
      </c>
      <c r="D12" s="310"/>
      <c r="E12" s="54" t="s">
        <v>16</v>
      </c>
      <c r="F12" s="45">
        <f>H12+L12+M12</f>
        <v>0</v>
      </c>
      <c r="G12" s="46">
        <f t="shared" si="0"/>
        <v>600</v>
      </c>
      <c r="H12" s="45">
        <v>0</v>
      </c>
      <c r="I12" s="45">
        <v>600</v>
      </c>
      <c r="J12" s="46">
        <f t="shared" ref="J12:J39" si="4">H12+I12</f>
        <v>600</v>
      </c>
      <c r="K12" s="136" t="s">
        <v>125</v>
      </c>
      <c r="L12" s="48">
        <v>0</v>
      </c>
      <c r="M12" s="49">
        <v>0</v>
      </c>
      <c r="N12" s="98"/>
      <c r="O12" s="29"/>
      <c r="P12" s="111"/>
      <c r="Q12" s="22"/>
      <c r="R12" s="88"/>
      <c r="S12" s="13"/>
      <c r="T12" s="14"/>
      <c r="U12" s="15"/>
      <c r="V12" s="15"/>
      <c r="W12" s="15"/>
      <c r="X12" s="16"/>
      <c r="Y12" s="17"/>
      <c r="AA12" s="13"/>
      <c r="AB12" s="17"/>
      <c r="AC12" s="15"/>
      <c r="AD12" s="15"/>
      <c r="AE12" s="15"/>
      <c r="AF12" s="16"/>
      <c r="AG12" s="17"/>
    </row>
    <row r="13" spans="2:33" ht="36.75" customHeight="1" x14ac:dyDescent="0.25">
      <c r="B13" s="139" t="s">
        <v>19</v>
      </c>
      <c r="C13" s="309" t="s">
        <v>123</v>
      </c>
      <c r="D13" s="310"/>
      <c r="E13" s="54" t="s">
        <v>121</v>
      </c>
      <c r="F13" s="45">
        <f>H13+L13+M13</f>
        <v>0</v>
      </c>
      <c r="G13" s="46">
        <f t="shared" ref="G13:G29" si="5">J13+L13+M13</f>
        <v>2177.741</v>
      </c>
      <c r="H13" s="47">
        <v>0</v>
      </c>
      <c r="I13" s="47">
        <v>2177.741</v>
      </c>
      <c r="J13" s="48">
        <f t="shared" si="4"/>
        <v>2177.741</v>
      </c>
      <c r="K13" s="47"/>
      <c r="L13" s="48">
        <v>0</v>
      </c>
      <c r="M13" s="49">
        <v>0</v>
      </c>
      <c r="N13" s="98"/>
      <c r="O13" s="29"/>
      <c r="P13" s="111"/>
      <c r="Q13" s="22"/>
      <c r="R13" s="88"/>
      <c r="S13" s="13"/>
      <c r="T13" s="14"/>
      <c r="U13" s="15"/>
      <c r="V13" s="15"/>
      <c r="W13" s="15"/>
      <c r="X13" s="16"/>
      <c r="Y13" s="17"/>
      <c r="AA13" s="13"/>
      <c r="AB13" s="17"/>
      <c r="AC13" s="15"/>
      <c r="AD13" s="15"/>
      <c r="AE13" s="15"/>
      <c r="AF13" s="16"/>
      <c r="AG13" s="17"/>
    </row>
    <row r="14" spans="2:33" ht="36.75" customHeight="1" x14ac:dyDescent="0.25">
      <c r="B14" s="30" t="s">
        <v>126</v>
      </c>
      <c r="C14" s="293" t="s">
        <v>17</v>
      </c>
      <c r="D14" s="294"/>
      <c r="E14" s="132" t="s">
        <v>18</v>
      </c>
      <c r="F14" s="23">
        <f t="shared" ref="F14:F39" si="6">H14+L14+M14</f>
        <v>900</v>
      </c>
      <c r="G14" s="46">
        <f t="shared" si="5"/>
        <v>300.10400000000004</v>
      </c>
      <c r="H14" s="24">
        <v>900</v>
      </c>
      <c r="I14" s="22">
        <v>-599.89599999999996</v>
      </c>
      <c r="J14" s="36">
        <f t="shared" si="4"/>
        <v>300.10400000000004</v>
      </c>
      <c r="K14" s="124" t="s">
        <v>125</v>
      </c>
      <c r="L14" s="36">
        <v>0</v>
      </c>
      <c r="M14" s="38">
        <v>0</v>
      </c>
      <c r="N14" s="98"/>
      <c r="O14" s="29">
        <v>0</v>
      </c>
      <c r="P14" s="111"/>
      <c r="Q14" s="22">
        <v>0</v>
      </c>
      <c r="R14" s="88">
        <v>0</v>
      </c>
      <c r="S14" s="10" t="s">
        <v>74</v>
      </c>
      <c r="T14" s="10" t="s">
        <v>90</v>
      </c>
      <c r="U14" s="11">
        <v>0</v>
      </c>
      <c r="V14" s="10" t="s">
        <v>63</v>
      </c>
      <c r="W14" s="10" t="s">
        <v>64</v>
      </c>
      <c r="X14" s="10" t="s">
        <v>81</v>
      </c>
      <c r="Y14" s="18">
        <v>2025648</v>
      </c>
      <c r="Z14" s="12" t="s">
        <v>66</v>
      </c>
      <c r="AA14" s="12" t="s">
        <v>91</v>
      </c>
      <c r="AB14" s="12" t="s">
        <v>68</v>
      </c>
      <c r="AC14" s="12" t="s">
        <v>83</v>
      </c>
    </row>
    <row r="15" spans="2:33" ht="36.75" customHeight="1" x14ac:dyDescent="0.25">
      <c r="B15" s="33" t="s">
        <v>128</v>
      </c>
      <c r="C15" s="314" t="s">
        <v>127</v>
      </c>
      <c r="D15" s="310"/>
      <c r="E15" s="132" t="s">
        <v>18</v>
      </c>
      <c r="F15" s="23"/>
      <c r="G15" s="46">
        <f t="shared" si="5"/>
        <v>599.89599999999996</v>
      </c>
      <c r="H15" s="24"/>
      <c r="I15" s="22">
        <v>599.89599999999996</v>
      </c>
      <c r="J15" s="36">
        <f t="shared" si="4"/>
        <v>599.89599999999996</v>
      </c>
      <c r="K15" s="124" t="s">
        <v>125</v>
      </c>
      <c r="L15" s="36">
        <v>0</v>
      </c>
      <c r="M15" s="38">
        <v>0</v>
      </c>
      <c r="N15" s="98"/>
      <c r="O15" s="29"/>
      <c r="P15" s="111"/>
      <c r="Q15" s="22"/>
      <c r="R15" s="88"/>
      <c r="S15" s="10"/>
      <c r="T15" s="10"/>
      <c r="U15" s="11"/>
      <c r="V15" s="10"/>
      <c r="W15" s="10"/>
      <c r="X15" s="10"/>
      <c r="Y15" s="18"/>
      <c r="Z15" s="12"/>
      <c r="AA15" s="12"/>
      <c r="AB15" s="12"/>
      <c r="AC15" s="12"/>
    </row>
    <row r="16" spans="2:33" ht="36.75" customHeight="1" x14ac:dyDescent="0.25">
      <c r="B16" s="125" t="s">
        <v>25</v>
      </c>
      <c r="C16" s="293" t="s">
        <v>20</v>
      </c>
      <c r="D16" s="295"/>
      <c r="E16" s="131" t="s">
        <v>21</v>
      </c>
      <c r="F16" s="23">
        <f t="shared" si="6"/>
        <v>164</v>
      </c>
      <c r="G16" s="46">
        <f t="shared" si="5"/>
        <v>164</v>
      </c>
      <c r="H16" s="24">
        <v>164</v>
      </c>
      <c r="I16" s="22"/>
      <c r="J16" s="36">
        <f t="shared" si="4"/>
        <v>164</v>
      </c>
      <c r="K16" s="22"/>
      <c r="L16" s="36">
        <v>0</v>
      </c>
      <c r="M16" s="38">
        <v>0</v>
      </c>
      <c r="N16" s="98"/>
      <c r="O16" s="29">
        <v>0</v>
      </c>
      <c r="P16" s="111"/>
      <c r="Q16" s="22">
        <v>0</v>
      </c>
      <c r="R16" s="88">
        <v>0</v>
      </c>
      <c r="S16" s="10" t="s">
        <v>74</v>
      </c>
      <c r="T16" s="10" t="s">
        <v>90</v>
      </c>
      <c r="U16" s="11">
        <v>0</v>
      </c>
      <c r="V16" s="10" t="s">
        <v>63</v>
      </c>
      <c r="W16" s="10" t="s">
        <v>64</v>
      </c>
      <c r="X16" s="10" t="s">
        <v>81</v>
      </c>
      <c r="Y16" s="18">
        <v>2025648</v>
      </c>
      <c r="Z16" s="12" t="s">
        <v>66</v>
      </c>
      <c r="AA16" s="12" t="s">
        <v>91</v>
      </c>
      <c r="AB16" s="12" t="s">
        <v>68</v>
      </c>
      <c r="AC16" s="12" t="s">
        <v>83</v>
      </c>
    </row>
    <row r="17" spans="2:30" ht="36.75" customHeight="1" x14ac:dyDescent="0.25">
      <c r="B17" s="29" t="s">
        <v>129</v>
      </c>
      <c r="C17" s="297" t="s">
        <v>22</v>
      </c>
      <c r="D17" s="298"/>
      <c r="E17" s="132" t="s">
        <v>23</v>
      </c>
      <c r="F17" s="23">
        <f t="shared" si="6"/>
        <v>2657.8</v>
      </c>
      <c r="G17" s="46">
        <f t="shared" si="5"/>
        <v>2657.8</v>
      </c>
      <c r="H17" s="22">
        <v>210</v>
      </c>
      <c r="I17" s="22"/>
      <c r="J17" s="36">
        <f t="shared" si="4"/>
        <v>210</v>
      </c>
      <c r="K17" s="22"/>
      <c r="L17" s="36">
        <v>2447.8000000000002</v>
      </c>
      <c r="M17" s="38">
        <v>0</v>
      </c>
      <c r="N17" s="98"/>
      <c r="O17" s="29">
        <v>0</v>
      </c>
      <c r="P17" s="111"/>
      <c r="Q17" s="22">
        <v>0</v>
      </c>
      <c r="R17" s="88">
        <v>0</v>
      </c>
      <c r="S17" s="10" t="s">
        <v>74</v>
      </c>
      <c r="T17" s="10" t="s">
        <v>75</v>
      </c>
      <c r="U17" s="11">
        <v>19235.259999999998</v>
      </c>
      <c r="V17" s="10" t="s">
        <v>63</v>
      </c>
      <c r="W17" s="10" t="s">
        <v>64</v>
      </c>
      <c r="X17" s="10" t="s">
        <v>76</v>
      </c>
      <c r="Y17" s="18">
        <v>210000</v>
      </c>
      <c r="Z17" s="12" t="s">
        <v>66</v>
      </c>
      <c r="AA17" s="12" t="s">
        <v>77</v>
      </c>
      <c r="AB17" s="12" t="s">
        <v>68</v>
      </c>
      <c r="AC17" s="12" t="s">
        <v>78</v>
      </c>
      <c r="AD17" s="11">
        <v>210000</v>
      </c>
    </row>
    <row r="18" spans="2:30" ht="25.5" x14ac:dyDescent="0.25">
      <c r="B18" s="125" t="s">
        <v>29</v>
      </c>
      <c r="C18" s="293" t="s">
        <v>24</v>
      </c>
      <c r="D18" s="294"/>
      <c r="E18" s="127" t="s">
        <v>23</v>
      </c>
      <c r="F18" s="23">
        <f t="shared" si="6"/>
        <v>6066.3</v>
      </c>
      <c r="G18" s="46">
        <f t="shared" si="5"/>
        <v>6066.3</v>
      </c>
      <c r="H18" s="24">
        <v>0</v>
      </c>
      <c r="I18" s="22"/>
      <c r="J18" s="36">
        <f t="shared" si="4"/>
        <v>0</v>
      </c>
      <c r="K18" s="22"/>
      <c r="L18" s="36">
        <v>5569.8770000000004</v>
      </c>
      <c r="M18" s="38">
        <v>496.423</v>
      </c>
      <c r="N18" s="98"/>
      <c r="O18" s="29">
        <v>0</v>
      </c>
      <c r="P18" s="111"/>
      <c r="Q18" s="22">
        <v>0</v>
      </c>
      <c r="R18" s="88">
        <v>0</v>
      </c>
    </row>
    <row r="19" spans="2:30" ht="36.75" customHeight="1" x14ac:dyDescent="0.25">
      <c r="B19" s="125" t="s">
        <v>31</v>
      </c>
      <c r="C19" s="293" t="s">
        <v>26</v>
      </c>
      <c r="D19" s="294"/>
      <c r="E19" s="127" t="s">
        <v>23</v>
      </c>
      <c r="F19" s="23">
        <f t="shared" si="6"/>
        <v>7999.3904199999997</v>
      </c>
      <c r="G19" s="46">
        <f t="shared" si="5"/>
        <v>7999.3904199999997</v>
      </c>
      <c r="H19" s="24">
        <v>0</v>
      </c>
      <c r="I19" s="22"/>
      <c r="J19" s="36">
        <f t="shared" si="4"/>
        <v>0</v>
      </c>
      <c r="K19" s="22"/>
      <c r="L19" s="36">
        <v>1359.89642</v>
      </c>
      <c r="M19" s="38">
        <v>6639.4939999999997</v>
      </c>
      <c r="N19" s="98"/>
      <c r="O19" s="29">
        <v>0</v>
      </c>
      <c r="P19" s="111"/>
      <c r="Q19" s="22">
        <v>0</v>
      </c>
      <c r="R19" s="88">
        <v>0</v>
      </c>
    </row>
    <row r="20" spans="2:30" ht="36.75" customHeight="1" x14ac:dyDescent="0.25">
      <c r="B20" s="125" t="s">
        <v>130</v>
      </c>
      <c r="C20" s="293" t="s">
        <v>27</v>
      </c>
      <c r="D20" s="294"/>
      <c r="E20" s="127" t="s">
        <v>28</v>
      </c>
      <c r="F20" s="23">
        <f t="shared" si="6"/>
        <v>3137.47417</v>
      </c>
      <c r="G20" s="46">
        <f t="shared" si="5"/>
        <v>3137.47417</v>
      </c>
      <c r="H20" s="24">
        <v>0</v>
      </c>
      <c r="I20" s="22"/>
      <c r="J20" s="36">
        <f t="shared" si="4"/>
        <v>0</v>
      </c>
      <c r="K20" s="22"/>
      <c r="L20" s="36">
        <v>94.124170000000007</v>
      </c>
      <c r="M20" s="38">
        <v>3043.35</v>
      </c>
      <c r="N20" s="98"/>
      <c r="O20" s="29">
        <v>0</v>
      </c>
      <c r="P20" s="111"/>
      <c r="Q20" s="22">
        <v>0</v>
      </c>
      <c r="R20" s="88">
        <v>0</v>
      </c>
    </row>
    <row r="21" spans="2:30" ht="36.75" customHeight="1" x14ac:dyDescent="0.25">
      <c r="B21" s="125" t="s">
        <v>35</v>
      </c>
      <c r="C21" s="293" t="s">
        <v>30</v>
      </c>
      <c r="D21" s="294"/>
      <c r="E21" s="127" t="s">
        <v>28</v>
      </c>
      <c r="F21" s="23">
        <f t="shared" si="6"/>
        <v>200</v>
      </c>
      <c r="G21" s="46">
        <f t="shared" si="5"/>
        <v>200</v>
      </c>
      <c r="H21" s="24">
        <v>200</v>
      </c>
      <c r="I21" s="22"/>
      <c r="J21" s="36">
        <f t="shared" si="4"/>
        <v>200</v>
      </c>
      <c r="K21" s="22"/>
      <c r="L21" s="36">
        <v>0</v>
      </c>
      <c r="M21" s="38">
        <v>0</v>
      </c>
      <c r="N21" s="98"/>
      <c r="O21" s="29">
        <v>0</v>
      </c>
      <c r="P21" s="111"/>
      <c r="Q21" s="22">
        <v>0</v>
      </c>
      <c r="R21" s="88">
        <v>0</v>
      </c>
      <c r="S21" s="10" t="s">
        <v>74</v>
      </c>
      <c r="T21" s="10" t="s">
        <v>90</v>
      </c>
      <c r="U21" s="11">
        <v>0</v>
      </c>
      <c r="V21" s="10" t="s">
        <v>63</v>
      </c>
      <c r="W21" s="10" t="s">
        <v>64</v>
      </c>
      <c r="X21" s="10" t="s">
        <v>81</v>
      </c>
      <c r="Y21" s="18">
        <v>2025648</v>
      </c>
      <c r="Z21" s="12" t="s">
        <v>66</v>
      </c>
      <c r="AA21" s="12" t="s">
        <v>91</v>
      </c>
      <c r="AB21" s="12" t="s">
        <v>68</v>
      </c>
      <c r="AC21" s="12" t="s">
        <v>83</v>
      </c>
    </row>
    <row r="22" spans="2:30" ht="36.75" customHeight="1" x14ac:dyDescent="0.25">
      <c r="B22" s="29" t="s">
        <v>38</v>
      </c>
      <c r="C22" s="297" t="s">
        <v>32</v>
      </c>
      <c r="D22" s="298"/>
      <c r="E22" s="132" t="s">
        <v>23</v>
      </c>
      <c r="F22" s="23">
        <f t="shared" si="6"/>
        <v>2106.4960000000001</v>
      </c>
      <c r="G22" s="46">
        <f t="shared" si="5"/>
        <v>2097.1949999999997</v>
      </c>
      <c r="H22" s="22">
        <v>323.89600000000002</v>
      </c>
      <c r="I22" s="22">
        <f>-6.238-3.063</f>
        <v>-9.3010000000000002</v>
      </c>
      <c r="J22" s="157">
        <f t="shared" si="4"/>
        <v>314.59500000000003</v>
      </c>
      <c r="K22" s="121" t="s">
        <v>116</v>
      </c>
      <c r="L22" s="36">
        <v>1782.6</v>
      </c>
      <c r="M22" s="38">
        <v>0</v>
      </c>
      <c r="N22" s="98"/>
      <c r="O22" s="29">
        <v>0</v>
      </c>
      <c r="P22" s="111"/>
      <c r="Q22" s="22">
        <v>0</v>
      </c>
      <c r="R22" s="88">
        <v>0</v>
      </c>
      <c r="S22" s="3" t="s">
        <v>84</v>
      </c>
      <c r="T22" s="3" t="s">
        <v>85</v>
      </c>
      <c r="U22" s="2">
        <v>0</v>
      </c>
      <c r="V22" s="2" t="s">
        <v>63</v>
      </c>
      <c r="W22" s="2" t="s">
        <v>64</v>
      </c>
      <c r="X22" s="2" t="s">
        <v>86</v>
      </c>
      <c r="Y22" s="2">
        <v>323895.2</v>
      </c>
      <c r="Z22" s="2" t="s">
        <v>66</v>
      </c>
      <c r="AA22" s="2" t="s">
        <v>87</v>
      </c>
      <c r="AB22" s="2" t="s">
        <v>68</v>
      </c>
      <c r="AC22" s="2" t="s">
        <v>88</v>
      </c>
      <c r="AD22" s="2">
        <v>323895.2</v>
      </c>
    </row>
    <row r="23" spans="2:30" ht="36.75" customHeight="1" x14ac:dyDescent="0.25">
      <c r="B23" s="125" t="s">
        <v>40</v>
      </c>
      <c r="C23" s="293" t="s">
        <v>33</v>
      </c>
      <c r="D23" s="294"/>
      <c r="E23" s="127" t="s">
        <v>34</v>
      </c>
      <c r="F23" s="23">
        <f t="shared" si="6"/>
        <v>1919.549</v>
      </c>
      <c r="G23" s="46">
        <f t="shared" si="5"/>
        <v>1919.549</v>
      </c>
      <c r="H23" s="24">
        <v>20</v>
      </c>
      <c r="I23" s="22"/>
      <c r="J23" s="36">
        <f t="shared" si="4"/>
        <v>20</v>
      </c>
      <c r="K23" s="22"/>
      <c r="L23" s="36">
        <v>56.985999999999997</v>
      </c>
      <c r="M23" s="38">
        <v>1842.5630000000001</v>
      </c>
      <c r="N23" s="98"/>
      <c r="O23" s="29">
        <v>0</v>
      </c>
      <c r="P23" s="111"/>
      <c r="Q23" s="22">
        <v>0</v>
      </c>
      <c r="R23" s="88">
        <v>0</v>
      </c>
      <c r="S23" s="10" t="s">
        <v>74</v>
      </c>
      <c r="T23" s="10" t="s">
        <v>90</v>
      </c>
      <c r="U23" s="11">
        <v>0</v>
      </c>
      <c r="V23" s="10" t="s">
        <v>63</v>
      </c>
      <c r="W23" s="10" t="s">
        <v>64</v>
      </c>
      <c r="X23" s="10" t="s">
        <v>81</v>
      </c>
      <c r="Y23" s="18">
        <v>2025648</v>
      </c>
      <c r="Z23" s="12" t="s">
        <v>66</v>
      </c>
      <c r="AA23" s="12" t="s">
        <v>91</v>
      </c>
      <c r="AB23" s="12" t="s">
        <v>68</v>
      </c>
      <c r="AC23" s="12" t="s">
        <v>83</v>
      </c>
    </row>
    <row r="24" spans="2:30" ht="36.75" customHeight="1" x14ac:dyDescent="0.25">
      <c r="B24" s="125" t="s">
        <v>42</v>
      </c>
      <c r="C24" s="293" t="s">
        <v>36</v>
      </c>
      <c r="D24" s="294"/>
      <c r="E24" s="127" t="s">
        <v>37</v>
      </c>
      <c r="F24" s="23">
        <f t="shared" si="6"/>
        <v>200</v>
      </c>
      <c r="G24" s="46">
        <f t="shared" si="5"/>
        <v>200</v>
      </c>
      <c r="H24" s="24">
        <v>200</v>
      </c>
      <c r="I24" s="22"/>
      <c r="J24" s="36">
        <f t="shared" si="4"/>
        <v>200</v>
      </c>
      <c r="K24" s="22"/>
      <c r="L24" s="36">
        <v>0</v>
      </c>
      <c r="M24" s="38">
        <v>0</v>
      </c>
      <c r="N24" s="98"/>
      <c r="O24" s="29">
        <v>0</v>
      </c>
      <c r="P24" s="111"/>
      <c r="Q24" s="22">
        <v>0</v>
      </c>
      <c r="R24" s="88">
        <v>0</v>
      </c>
      <c r="S24" s="10" t="s">
        <v>74</v>
      </c>
      <c r="T24" s="10" t="s">
        <v>90</v>
      </c>
      <c r="U24" s="11">
        <v>0</v>
      </c>
      <c r="V24" s="10" t="s">
        <v>63</v>
      </c>
      <c r="W24" s="10" t="s">
        <v>64</v>
      </c>
      <c r="X24" s="10" t="s">
        <v>81</v>
      </c>
      <c r="Y24" s="18">
        <v>2025648</v>
      </c>
      <c r="Z24" s="12" t="s">
        <v>66</v>
      </c>
      <c r="AA24" s="12" t="s">
        <v>91</v>
      </c>
      <c r="AB24" s="12" t="s">
        <v>68</v>
      </c>
      <c r="AC24" s="12" t="s">
        <v>83</v>
      </c>
    </row>
    <row r="25" spans="2:30" ht="36.75" customHeight="1" x14ac:dyDescent="0.25">
      <c r="B25" s="125" t="s">
        <v>45</v>
      </c>
      <c r="C25" s="293" t="s">
        <v>39</v>
      </c>
      <c r="D25" s="295"/>
      <c r="E25" s="131" t="s">
        <v>23</v>
      </c>
      <c r="F25" s="23">
        <f t="shared" si="6"/>
        <v>275.8</v>
      </c>
      <c r="G25" s="140">
        <f t="shared" si="5"/>
        <v>275.8</v>
      </c>
      <c r="H25" s="24">
        <v>0</v>
      </c>
      <c r="I25" s="22"/>
      <c r="J25" s="36">
        <f t="shared" si="4"/>
        <v>0</v>
      </c>
      <c r="K25" s="22"/>
      <c r="L25" s="36">
        <v>275.8</v>
      </c>
      <c r="M25" s="38">
        <v>0</v>
      </c>
      <c r="N25" s="98"/>
      <c r="O25" s="29">
        <v>0</v>
      </c>
      <c r="P25" s="111"/>
      <c r="Q25" s="22">
        <v>0</v>
      </c>
      <c r="R25" s="88">
        <v>0</v>
      </c>
    </row>
    <row r="26" spans="2:30" ht="36.75" customHeight="1" x14ac:dyDescent="0.25">
      <c r="B26" s="125" t="s">
        <v>131</v>
      </c>
      <c r="C26" s="296" t="s">
        <v>41</v>
      </c>
      <c r="D26" s="295"/>
      <c r="E26" s="131" t="s">
        <v>23</v>
      </c>
      <c r="F26" s="23">
        <f t="shared" si="6"/>
        <v>632</v>
      </c>
      <c r="G26" s="140">
        <f t="shared" si="5"/>
        <v>632</v>
      </c>
      <c r="H26" s="24">
        <v>632</v>
      </c>
      <c r="I26" s="22"/>
      <c r="J26" s="36">
        <f t="shared" si="4"/>
        <v>632</v>
      </c>
      <c r="K26" s="22"/>
      <c r="L26" s="36">
        <v>0</v>
      </c>
      <c r="M26" s="38">
        <v>0</v>
      </c>
      <c r="N26" s="98"/>
      <c r="O26" s="29">
        <v>0</v>
      </c>
      <c r="P26" s="111"/>
      <c r="Q26" s="22">
        <v>0</v>
      </c>
      <c r="R26" s="88">
        <v>0</v>
      </c>
      <c r="S26" s="10" t="s">
        <v>74</v>
      </c>
      <c r="T26" s="10" t="s">
        <v>90</v>
      </c>
      <c r="U26" s="11">
        <v>0</v>
      </c>
      <c r="V26" s="10" t="s">
        <v>63</v>
      </c>
      <c r="W26" s="10" t="s">
        <v>64</v>
      </c>
      <c r="X26" s="10" t="s">
        <v>81</v>
      </c>
      <c r="Y26" s="18">
        <v>2025648</v>
      </c>
      <c r="Z26" s="12" t="s">
        <v>66</v>
      </c>
      <c r="AA26" s="12" t="s">
        <v>91</v>
      </c>
      <c r="AB26" s="12" t="s">
        <v>68</v>
      </c>
      <c r="AC26" s="12" t="s">
        <v>83</v>
      </c>
    </row>
    <row r="27" spans="2:30" ht="36.75" customHeight="1" x14ac:dyDescent="0.25">
      <c r="B27" s="125" t="s">
        <v>132</v>
      </c>
      <c r="C27" s="296" t="s">
        <v>43</v>
      </c>
      <c r="D27" s="295"/>
      <c r="E27" s="131" t="s">
        <v>44</v>
      </c>
      <c r="F27" s="23">
        <f t="shared" si="6"/>
        <v>167.77800000000002</v>
      </c>
      <c r="G27" s="140">
        <f t="shared" si="5"/>
        <v>151.63000000000002</v>
      </c>
      <c r="H27" s="22">
        <f>167.8-0.022</f>
        <v>167.77800000000002</v>
      </c>
      <c r="I27" s="22">
        <v>-16.148</v>
      </c>
      <c r="J27" s="36">
        <f t="shared" si="4"/>
        <v>151.63000000000002</v>
      </c>
      <c r="K27" s="121" t="s">
        <v>115</v>
      </c>
      <c r="L27" s="36">
        <v>0</v>
      </c>
      <c r="M27" s="38">
        <v>0</v>
      </c>
      <c r="N27" s="98"/>
      <c r="O27" s="29">
        <v>0</v>
      </c>
      <c r="P27" s="111"/>
      <c r="Q27" s="22">
        <v>0</v>
      </c>
      <c r="R27" s="88">
        <v>0</v>
      </c>
      <c r="S27" s="19" t="s">
        <v>89</v>
      </c>
      <c r="T27" s="19" t="s">
        <v>90</v>
      </c>
      <c r="U27" s="20">
        <v>0</v>
      </c>
      <c r="V27" s="20" t="s">
        <v>63</v>
      </c>
      <c r="W27" s="20" t="s">
        <v>64</v>
      </c>
      <c r="X27" s="20" t="s">
        <v>81</v>
      </c>
      <c r="Y27" s="20">
        <v>222000</v>
      </c>
      <c r="Z27" s="20" t="s">
        <v>66</v>
      </c>
      <c r="AA27" s="20" t="s">
        <v>91</v>
      </c>
      <c r="AB27" s="20" t="s">
        <v>68</v>
      </c>
      <c r="AC27" s="20" t="s">
        <v>83</v>
      </c>
      <c r="AD27" s="20">
        <v>222000</v>
      </c>
    </row>
    <row r="28" spans="2:30" ht="36.75" customHeight="1" x14ac:dyDescent="0.25">
      <c r="B28" s="125" t="s">
        <v>133</v>
      </c>
      <c r="C28" s="296" t="s">
        <v>106</v>
      </c>
      <c r="D28" s="295"/>
      <c r="E28" s="131" t="s">
        <v>147</v>
      </c>
      <c r="F28" s="23">
        <f t="shared" si="6"/>
        <v>2.222</v>
      </c>
      <c r="G28" s="140">
        <f t="shared" si="5"/>
        <v>22.222000000000001</v>
      </c>
      <c r="H28" s="22">
        <f>2.2+0.022</f>
        <v>2.222</v>
      </c>
      <c r="I28" s="23">
        <v>20</v>
      </c>
      <c r="J28" s="36">
        <f t="shared" si="4"/>
        <v>22.222000000000001</v>
      </c>
      <c r="K28" s="124" t="s">
        <v>125</v>
      </c>
      <c r="L28" s="36">
        <v>0</v>
      </c>
      <c r="M28" s="38">
        <v>0</v>
      </c>
      <c r="N28" s="98"/>
      <c r="O28" s="29">
        <v>0</v>
      </c>
      <c r="P28" s="111"/>
      <c r="Q28" s="22">
        <v>0</v>
      </c>
      <c r="R28" s="88">
        <v>0</v>
      </c>
      <c r="S28" s="13" t="s">
        <v>89</v>
      </c>
      <c r="T28" s="13" t="s">
        <v>90</v>
      </c>
      <c r="U28" s="17">
        <v>0</v>
      </c>
      <c r="V28" s="13" t="s">
        <v>63</v>
      </c>
      <c r="W28" s="13" t="s">
        <v>64</v>
      </c>
      <c r="X28" s="13" t="s">
        <v>81</v>
      </c>
      <c r="Y28" s="17">
        <v>222000</v>
      </c>
      <c r="Z28" s="15" t="s">
        <v>66</v>
      </c>
      <c r="AA28" s="15" t="s">
        <v>91</v>
      </c>
      <c r="AB28" s="15" t="s">
        <v>68</v>
      </c>
      <c r="AC28" s="15" t="s">
        <v>83</v>
      </c>
      <c r="AD28" s="17">
        <v>222000</v>
      </c>
    </row>
    <row r="29" spans="2:30" ht="36.75" customHeight="1" thickBot="1" x14ac:dyDescent="0.3">
      <c r="B29" s="149" t="s">
        <v>134</v>
      </c>
      <c r="C29" s="304" t="s">
        <v>135</v>
      </c>
      <c r="D29" s="305"/>
      <c r="E29" s="150" t="s">
        <v>16</v>
      </c>
      <c r="F29" s="151"/>
      <c r="G29" s="152">
        <f t="shared" si="5"/>
        <v>50</v>
      </c>
      <c r="H29" s="153"/>
      <c r="I29" s="151">
        <v>50</v>
      </c>
      <c r="J29" s="154">
        <f t="shared" si="4"/>
        <v>50</v>
      </c>
      <c r="K29" s="156" t="s">
        <v>125</v>
      </c>
      <c r="L29" s="154"/>
      <c r="M29" s="155"/>
      <c r="N29" s="98"/>
      <c r="O29" s="29"/>
      <c r="P29" s="111"/>
      <c r="Q29" s="22"/>
      <c r="R29" s="88"/>
      <c r="S29" s="13"/>
      <c r="T29" s="13"/>
      <c r="U29" s="17"/>
      <c r="V29" s="13"/>
      <c r="W29" s="13"/>
      <c r="X29" s="13"/>
      <c r="Y29" s="17"/>
      <c r="Z29" s="15"/>
      <c r="AA29" s="15"/>
      <c r="AB29" s="15"/>
      <c r="AC29" s="15"/>
      <c r="AD29" s="17"/>
    </row>
    <row r="30" spans="2:30" ht="36.75" customHeight="1" thickBot="1" x14ac:dyDescent="0.3">
      <c r="B30" s="75" t="s">
        <v>46</v>
      </c>
      <c r="C30" s="76" t="s">
        <v>47</v>
      </c>
      <c r="D30" s="76"/>
      <c r="E30" s="77"/>
      <c r="F30" s="78">
        <f>F31</f>
        <v>19.866</v>
      </c>
      <c r="G30" s="158">
        <f>J30+L30+M30</f>
        <v>170.11399999999998</v>
      </c>
      <c r="H30" s="78">
        <f>H31</f>
        <v>19.866</v>
      </c>
      <c r="I30" s="78">
        <f>I31</f>
        <v>150.24799999999999</v>
      </c>
      <c r="J30" s="79">
        <f>H30+I30</f>
        <v>170.11399999999998</v>
      </c>
      <c r="K30" s="78"/>
      <c r="L30" s="78">
        <v>0</v>
      </c>
      <c r="M30" s="80">
        <v>0</v>
      </c>
      <c r="N30" s="101"/>
      <c r="O30" s="89">
        <f>O31</f>
        <v>0</v>
      </c>
      <c r="P30" s="113"/>
      <c r="Q30" s="82">
        <f t="shared" ref="Q30:R30" si="7">Q31</f>
        <v>0</v>
      </c>
      <c r="R30" s="90">
        <f t="shared" si="7"/>
        <v>0</v>
      </c>
    </row>
    <row r="31" spans="2:30" ht="36.75" customHeight="1" thickBot="1" x14ac:dyDescent="0.3">
      <c r="B31" s="56" t="s">
        <v>97</v>
      </c>
      <c r="C31" s="57" t="s">
        <v>48</v>
      </c>
      <c r="D31" s="58"/>
      <c r="E31" s="59" t="s">
        <v>148</v>
      </c>
      <c r="F31" s="60">
        <f t="shared" si="6"/>
        <v>19.866</v>
      </c>
      <c r="G31" s="46">
        <f>J31+L31+M31</f>
        <v>170.11399999999998</v>
      </c>
      <c r="H31" s="62">
        <v>19.866</v>
      </c>
      <c r="I31" s="63">
        <f>16.148+134.1</f>
        <v>150.24799999999999</v>
      </c>
      <c r="J31" s="64">
        <f t="shared" si="4"/>
        <v>170.11399999999998</v>
      </c>
      <c r="K31" s="122" t="s">
        <v>136</v>
      </c>
      <c r="L31" s="61">
        <v>0</v>
      </c>
      <c r="M31" s="65">
        <v>0</v>
      </c>
      <c r="N31" s="102"/>
      <c r="O31" s="91">
        <v>0</v>
      </c>
      <c r="P31" s="1"/>
      <c r="Q31" s="26">
        <v>0</v>
      </c>
      <c r="R31" s="32">
        <v>0</v>
      </c>
      <c r="S31" s="10" t="s">
        <v>79</v>
      </c>
      <c r="T31" s="10" t="s">
        <v>80</v>
      </c>
      <c r="U31" s="11">
        <v>18416</v>
      </c>
      <c r="V31" s="10" t="s">
        <v>63</v>
      </c>
      <c r="W31" s="10" t="s">
        <v>64</v>
      </c>
      <c r="X31" s="10" t="s">
        <v>81</v>
      </c>
      <c r="Y31" s="18">
        <v>19866</v>
      </c>
      <c r="Z31" s="12" t="s">
        <v>66</v>
      </c>
      <c r="AA31" s="12" t="s">
        <v>82</v>
      </c>
      <c r="AB31" s="12" t="s">
        <v>68</v>
      </c>
      <c r="AC31" s="12" t="s">
        <v>83</v>
      </c>
      <c r="AD31" s="11">
        <v>19866</v>
      </c>
    </row>
    <row r="32" spans="2:30" ht="36.75" customHeight="1" thickBot="1" x14ac:dyDescent="0.3">
      <c r="B32" s="75" t="s">
        <v>49</v>
      </c>
      <c r="C32" s="76" t="s">
        <v>50</v>
      </c>
      <c r="D32" s="76"/>
      <c r="E32" s="77"/>
      <c r="F32" s="78">
        <f>SUM(F33:F39)</f>
        <v>15583.255999999999</v>
      </c>
      <c r="G32" s="79">
        <f>J32+L32+M32</f>
        <v>15583.255999999999</v>
      </c>
      <c r="H32" s="79">
        <f>SUM(H33:H39)</f>
        <v>52</v>
      </c>
      <c r="I32" s="79">
        <f>SUM(I33:I39)</f>
        <v>0</v>
      </c>
      <c r="J32" s="79">
        <f>H32+I32</f>
        <v>52</v>
      </c>
      <c r="K32" s="78"/>
      <c r="L32" s="78">
        <f>SUM(L33:L39)</f>
        <v>196.3</v>
      </c>
      <c r="M32" s="80">
        <f>SUM(M33:M39)</f>
        <v>15334.956</v>
      </c>
      <c r="N32" s="101"/>
      <c r="O32" s="86">
        <f>SUM(O33:O39)</f>
        <v>6.3887800000000006</v>
      </c>
      <c r="P32" s="112"/>
      <c r="Q32" s="81">
        <f t="shared" ref="Q32:R32" si="8">SUM(Q33:Q39)</f>
        <v>0</v>
      </c>
      <c r="R32" s="87">
        <f t="shared" si="8"/>
        <v>0</v>
      </c>
    </row>
    <row r="33" spans="2:30" ht="36.75" customHeight="1" x14ac:dyDescent="0.25">
      <c r="B33" s="66" t="s">
        <v>51</v>
      </c>
      <c r="C33" s="302" t="s">
        <v>52</v>
      </c>
      <c r="D33" s="303"/>
      <c r="E33" s="67" t="s">
        <v>53</v>
      </c>
      <c r="F33" s="45">
        <f t="shared" si="6"/>
        <v>15334.956</v>
      </c>
      <c r="G33" s="46">
        <f>J33+L33+M33</f>
        <v>15334.956</v>
      </c>
      <c r="H33" s="68">
        <v>0</v>
      </c>
      <c r="I33" s="47"/>
      <c r="J33" s="69">
        <f t="shared" si="4"/>
        <v>0</v>
      </c>
      <c r="K33" s="47"/>
      <c r="L33" s="46">
        <v>0</v>
      </c>
      <c r="M33" s="49">
        <v>15334.956</v>
      </c>
      <c r="N33" s="98"/>
      <c r="O33" s="92">
        <v>0</v>
      </c>
      <c r="P33" s="114"/>
      <c r="Q33" s="27">
        <v>0</v>
      </c>
      <c r="R33" s="96">
        <v>0</v>
      </c>
    </row>
    <row r="34" spans="2:30" ht="36.75" customHeight="1" x14ac:dyDescent="0.25">
      <c r="B34" s="299" t="s">
        <v>54</v>
      </c>
      <c r="C34" s="293" t="s">
        <v>55</v>
      </c>
      <c r="D34" s="301"/>
      <c r="E34" s="25" t="s">
        <v>56</v>
      </c>
      <c r="F34" s="23">
        <f t="shared" si="6"/>
        <v>196.3</v>
      </c>
      <c r="G34" s="46">
        <f t="shared" ref="G34:G39" si="9">J34+L34+M34</f>
        <v>196.3</v>
      </c>
      <c r="H34" s="300">
        <v>0</v>
      </c>
      <c r="I34" s="22"/>
      <c r="J34" s="37">
        <f t="shared" si="4"/>
        <v>0</v>
      </c>
      <c r="K34" s="22"/>
      <c r="L34" s="278">
        <v>196.3</v>
      </c>
      <c r="M34" s="280">
        <v>0</v>
      </c>
      <c r="N34" s="103"/>
      <c r="O34" s="271">
        <v>0</v>
      </c>
      <c r="P34" s="115"/>
      <c r="Q34" s="272">
        <v>0</v>
      </c>
      <c r="R34" s="274">
        <v>0</v>
      </c>
    </row>
    <row r="35" spans="2:30" ht="36.75" customHeight="1" x14ac:dyDescent="0.25">
      <c r="B35" s="299"/>
      <c r="C35" s="301"/>
      <c r="D35" s="301"/>
      <c r="E35" s="25" t="s">
        <v>57</v>
      </c>
      <c r="F35" s="23">
        <f t="shared" si="6"/>
        <v>0</v>
      </c>
      <c r="G35" s="46">
        <f t="shared" si="9"/>
        <v>0</v>
      </c>
      <c r="H35" s="300"/>
      <c r="I35" s="22"/>
      <c r="J35" s="37">
        <f t="shared" si="4"/>
        <v>0</v>
      </c>
      <c r="K35" s="22"/>
      <c r="L35" s="279"/>
      <c r="M35" s="281"/>
      <c r="N35" s="104"/>
      <c r="O35" s="271"/>
      <c r="P35" s="115"/>
      <c r="Q35" s="273"/>
      <c r="R35" s="275"/>
    </row>
    <row r="36" spans="2:30" ht="36.75" customHeight="1" x14ac:dyDescent="0.25">
      <c r="B36" s="31" t="s">
        <v>58</v>
      </c>
      <c r="C36" s="288" t="s">
        <v>107</v>
      </c>
      <c r="D36" s="290"/>
      <c r="E36" s="25" t="s">
        <v>59</v>
      </c>
      <c r="F36" s="23">
        <f t="shared" si="6"/>
        <v>25</v>
      </c>
      <c r="G36" s="46">
        <f t="shared" si="9"/>
        <v>25</v>
      </c>
      <c r="H36" s="119">
        <v>25</v>
      </c>
      <c r="I36" s="22"/>
      <c r="J36" s="37">
        <f t="shared" si="4"/>
        <v>25</v>
      </c>
      <c r="K36" s="22"/>
      <c r="L36" s="36">
        <v>0</v>
      </c>
      <c r="M36" s="38">
        <v>0</v>
      </c>
      <c r="N36" s="98"/>
      <c r="O36" s="29">
        <v>0</v>
      </c>
      <c r="P36" s="111"/>
      <c r="Q36" s="22">
        <v>0</v>
      </c>
      <c r="R36" s="88">
        <v>0</v>
      </c>
      <c r="S36" s="13" t="s">
        <v>89</v>
      </c>
      <c r="T36" s="13" t="s">
        <v>90</v>
      </c>
      <c r="U36" s="17">
        <v>0</v>
      </c>
      <c r="V36" s="13" t="s">
        <v>63</v>
      </c>
      <c r="W36" s="13" t="s">
        <v>64</v>
      </c>
      <c r="X36" s="13" t="s">
        <v>81</v>
      </c>
      <c r="Y36" s="17">
        <v>222000</v>
      </c>
      <c r="Z36" s="15" t="s">
        <v>66</v>
      </c>
      <c r="AA36" s="15" t="s">
        <v>91</v>
      </c>
      <c r="AB36" s="15" t="s">
        <v>68</v>
      </c>
      <c r="AC36" s="15" t="s">
        <v>83</v>
      </c>
      <c r="AD36" s="17">
        <v>222000</v>
      </c>
    </row>
    <row r="37" spans="2:30" ht="36.75" customHeight="1" x14ac:dyDescent="0.25">
      <c r="B37" s="33" t="s">
        <v>102</v>
      </c>
      <c r="C37" s="288" t="s">
        <v>108</v>
      </c>
      <c r="D37" s="289"/>
      <c r="E37" s="25" t="s">
        <v>59</v>
      </c>
      <c r="F37" s="23">
        <f t="shared" si="6"/>
        <v>6</v>
      </c>
      <c r="G37" s="46">
        <f t="shared" si="9"/>
        <v>6</v>
      </c>
      <c r="H37" s="119">
        <v>6</v>
      </c>
      <c r="I37" s="22"/>
      <c r="J37" s="37">
        <f t="shared" si="4"/>
        <v>6</v>
      </c>
      <c r="K37" s="22"/>
      <c r="L37" s="36">
        <v>0</v>
      </c>
      <c r="M37" s="38">
        <v>0</v>
      </c>
      <c r="N37" s="98"/>
      <c r="O37" s="29">
        <v>0</v>
      </c>
      <c r="P37" s="111"/>
      <c r="Q37" s="22">
        <v>0</v>
      </c>
      <c r="R37" s="88">
        <v>0</v>
      </c>
      <c r="S37" s="13" t="s">
        <v>89</v>
      </c>
      <c r="T37" s="13" t="s">
        <v>90</v>
      </c>
      <c r="U37" s="17">
        <v>0</v>
      </c>
      <c r="V37" s="13" t="s">
        <v>63</v>
      </c>
      <c r="W37" s="13" t="s">
        <v>64</v>
      </c>
      <c r="X37" s="13" t="s">
        <v>81</v>
      </c>
      <c r="Y37" s="17">
        <v>222000</v>
      </c>
      <c r="Z37" s="15" t="s">
        <v>66</v>
      </c>
      <c r="AA37" s="15" t="s">
        <v>91</v>
      </c>
      <c r="AB37" s="15" t="s">
        <v>68</v>
      </c>
      <c r="AC37" s="15" t="s">
        <v>83</v>
      </c>
      <c r="AD37" s="17">
        <v>222000</v>
      </c>
    </row>
    <row r="38" spans="2:30" ht="36.75" customHeight="1" x14ac:dyDescent="0.25">
      <c r="B38" s="33" t="s">
        <v>103</v>
      </c>
      <c r="C38" s="288" t="s">
        <v>105</v>
      </c>
      <c r="D38" s="289"/>
      <c r="E38" s="25" t="s">
        <v>59</v>
      </c>
      <c r="F38" s="23">
        <f t="shared" si="6"/>
        <v>15</v>
      </c>
      <c r="G38" s="46">
        <f t="shared" si="9"/>
        <v>15</v>
      </c>
      <c r="H38" s="119">
        <v>15</v>
      </c>
      <c r="I38" s="22"/>
      <c r="J38" s="37">
        <f t="shared" si="4"/>
        <v>15</v>
      </c>
      <c r="K38" s="22"/>
      <c r="L38" s="36">
        <v>0</v>
      </c>
      <c r="M38" s="38">
        <v>0</v>
      </c>
      <c r="N38" s="98"/>
      <c r="O38" s="29">
        <f>1.6</f>
        <v>1.6</v>
      </c>
      <c r="P38" s="117">
        <f>J38-O38</f>
        <v>13.4</v>
      </c>
      <c r="Q38" s="22">
        <v>0</v>
      </c>
      <c r="R38" s="88">
        <v>0</v>
      </c>
      <c r="S38" s="13" t="s">
        <v>89</v>
      </c>
      <c r="T38" s="13" t="s">
        <v>90</v>
      </c>
      <c r="U38" s="17">
        <v>0</v>
      </c>
      <c r="V38" s="13" t="s">
        <v>63</v>
      </c>
      <c r="W38" s="13" t="s">
        <v>64</v>
      </c>
      <c r="X38" s="13" t="s">
        <v>81</v>
      </c>
      <c r="Y38" s="17">
        <v>222000</v>
      </c>
      <c r="Z38" s="15" t="s">
        <v>66</v>
      </c>
      <c r="AA38" s="15" t="s">
        <v>91</v>
      </c>
      <c r="AB38" s="15" t="s">
        <v>68</v>
      </c>
      <c r="AC38" s="15" t="s">
        <v>83</v>
      </c>
      <c r="AD38" s="17">
        <v>222000</v>
      </c>
    </row>
    <row r="39" spans="2:30" ht="37.5" customHeight="1" thickBot="1" x14ac:dyDescent="0.3">
      <c r="B39" s="70" t="s">
        <v>104</v>
      </c>
      <c r="C39" s="291" t="s">
        <v>112</v>
      </c>
      <c r="D39" s="292"/>
      <c r="E39" s="55" t="s">
        <v>59</v>
      </c>
      <c r="F39" s="50">
        <f t="shared" si="6"/>
        <v>6</v>
      </c>
      <c r="G39" s="46">
        <f t="shared" si="9"/>
        <v>6</v>
      </c>
      <c r="H39" s="120">
        <v>6</v>
      </c>
      <c r="I39" s="51"/>
      <c r="J39" s="71">
        <f t="shared" si="4"/>
        <v>6</v>
      </c>
      <c r="K39" s="51"/>
      <c r="L39" s="52">
        <v>0</v>
      </c>
      <c r="M39" s="53">
        <v>0</v>
      </c>
      <c r="N39" s="98"/>
      <c r="O39" s="29">
        <f>3.58878+1.2</f>
        <v>4.78878</v>
      </c>
      <c r="P39" s="117">
        <f>J39-O39</f>
        <v>1.21122</v>
      </c>
      <c r="Q39" s="22">
        <v>0</v>
      </c>
      <c r="R39" s="88">
        <v>0</v>
      </c>
      <c r="S39" s="13" t="s">
        <v>89</v>
      </c>
      <c r="T39" s="13" t="s">
        <v>90</v>
      </c>
      <c r="U39" s="17">
        <v>0</v>
      </c>
      <c r="V39" s="13" t="s">
        <v>63</v>
      </c>
      <c r="W39" s="13" t="s">
        <v>64</v>
      </c>
      <c r="X39" s="13" t="s">
        <v>81</v>
      </c>
      <c r="Y39" s="17">
        <v>222000</v>
      </c>
      <c r="Z39" s="15" t="s">
        <v>66</v>
      </c>
      <c r="AA39" s="15" t="s">
        <v>91</v>
      </c>
      <c r="AB39" s="15" t="s">
        <v>68</v>
      </c>
      <c r="AC39" s="15" t="s">
        <v>83</v>
      </c>
      <c r="AD39" s="17">
        <v>222000</v>
      </c>
    </row>
    <row r="40" spans="2:30" s="3" customFormat="1" ht="36.75" customHeight="1" thickBot="1" x14ac:dyDescent="0.3">
      <c r="B40" s="72"/>
      <c r="C40" s="276" t="s">
        <v>60</v>
      </c>
      <c r="D40" s="277"/>
      <c r="E40" s="73"/>
      <c r="F40" s="159">
        <f>F7+F10+F30+F32</f>
        <v>61467.157590000003</v>
      </c>
      <c r="G40" s="159">
        <f>J40+L40+M40</f>
        <v>61591.956589999994</v>
      </c>
      <c r="H40" s="74">
        <f>H7+H10+H30+H32</f>
        <v>8313.2009999999991</v>
      </c>
      <c r="I40" s="74">
        <f>I7+I10+I30+I32</f>
        <v>124.79899999999999</v>
      </c>
      <c r="J40" s="159">
        <f>J7+J10+J30+J32</f>
        <v>8437.9999999999982</v>
      </c>
      <c r="K40" s="74"/>
      <c r="L40" s="159">
        <f>L7+L10+L30+L32</f>
        <v>16839.670589999998</v>
      </c>
      <c r="M40" s="159">
        <f>M7+M10+M30+M32</f>
        <v>36314.286</v>
      </c>
      <c r="N40" s="105"/>
      <c r="O40" s="93">
        <f>O7+O10+O30+O32</f>
        <v>6.3887800000000006</v>
      </c>
      <c r="P40" s="116"/>
      <c r="Q40" s="94">
        <f>Q7+Q10+Q30+Q32</f>
        <v>0</v>
      </c>
      <c r="R40" s="95">
        <f>R7+R10+R30+R32</f>
        <v>0</v>
      </c>
    </row>
    <row r="41" spans="2:30" s="6" customFormat="1" ht="36.75" customHeight="1" x14ac:dyDescent="0.25">
      <c r="B41" s="34"/>
      <c r="E41" s="35"/>
      <c r="G41" s="107">
        <f>G40-F40</f>
        <v>124.79899999999179</v>
      </c>
      <c r="H41" s="34"/>
      <c r="I41" s="34"/>
      <c r="J41" s="108">
        <f>J40-H40</f>
        <v>124.79899999999907</v>
      </c>
      <c r="K41" s="34"/>
      <c r="S41" s="34"/>
      <c r="T41" s="34"/>
    </row>
    <row r="42" spans="2:30" s="6" customFormat="1" ht="36.75" customHeight="1" x14ac:dyDescent="0.25">
      <c r="B42" s="34"/>
      <c r="C42" s="6" t="s">
        <v>114</v>
      </c>
      <c r="D42" s="34">
        <v>7950100000</v>
      </c>
      <c r="E42" s="35"/>
      <c r="H42" s="118">
        <f>H36+H37+H38+H39+H27+H28</f>
        <v>222.00000000000003</v>
      </c>
      <c r="I42" s="34"/>
      <c r="J42" s="34"/>
      <c r="K42" s="34"/>
      <c r="P42" s="118">
        <f>P36+P37+P38+P39+P27+P28</f>
        <v>14.611219999999999</v>
      </c>
      <c r="S42" s="34"/>
      <c r="T42" s="34"/>
    </row>
    <row r="43" spans="2:30" s="6" customFormat="1" ht="36.75" customHeight="1" x14ac:dyDescent="0.25">
      <c r="B43" s="34"/>
      <c r="D43" s="34" t="s">
        <v>80</v>
      </c>
      <c r="E43" s="35"/>
      <c r="H43" s="34">
        <f>H31</f>
        <v>19.866</v>
      </c>
      <c r="I43" s="34"/>
      <c r="J43" s="34"/>
      <c r="K43" s="34"/>
      <c r="S43" s="34"/>
      <c r="T43" s="34"/>
    </row>
    <row r="44" spans="2:30" s="6" customFormat="1" ht="36.75" customHeight="1" x14ac:dyDescent="0.25">
      <c r="B44" s="34"/>
      <c r="E44" s="35"/>
      <c r="H44" s="34"/>
      <c r="I44" s="34"/>
      <c r="J44" s="34"/>
      <c r="K44" s="34"/>
      <c r="S44" s="34"/>
      <c r="T44" s="34"/>
    </row>
    <row r="45" spans="2:30" s="6" customFormat="1" ht="36.75" customHeight="1" x14ac:dyDescent="0.25">
      <c r="B45" s="34"/>
      <c r="E45" s="35"/>
      <c r="H45" s="34"/>
      <c r="I45" s="34"/>
      <c r="J45" s="34"/>
      <c r="K45" s="34"/>
      <c r="S45" s="34"/>
      <c r="T45" s="34"/>
    </row>
    <row r="46" spans="2:30" s="6" customFormat="1" ht="36.75" customHeight="1" x14ac:dyDescent="0.25">
      <c r="B46" s="34"/>
      <c r="E46" s="35"/>
      <c r="H46" s="34"/>
      <c r="I46" s="34"/>
      <c r="J46" s="34"/>
      <c r="K46" s="34"/>
      <c r="S46" s="34"/>
      <c r="T46" s="34"/>
    </row>
    <row r="47" spans="2:30" s="6" customFormat="1" ht="36.75" customHeight="1" x14ac:dyDescent="0.25">
      <c r="B47" s="34"/>
      <c r="E47" s="35"/>
      <c r="H47" s="34"/>
      <c r="I47" s="34"/>
      <c r="J47" s="34"/>
      <c r="K47" s="34"/>
      <c r="S47" s="34"/>
      <c r="T47" s="34"/>
    </row>
    <row r="48" spans="2:30" s="6" customFormat="1" ht="36.75" customHeight="1" x14ac:dyDescent="0.25">
      <c r="B48" s="34"/>
      <c r="E48" s="35"/>
      <c r="H48" s="34"/>
      <c r="I48" s="34"/>
      <c r="J48" s="34"/>
      <c r="K48" s="34"/>
      <c r="S48" s="34"/>
      <c r="T48" s="34"/>
    </row>
    <row r="49" spans="2:20" s="6" customFormat="1" ht="36.75" customHeight="1" x14ac:dyDescent="0.25">
      <c r="B49" s="34"/>
      <c r="E49" s="35"/>
      <c r="H49" s="34"/>
      <c r="I49" s="34"/>
      <c r="J49" s="34"/>
      <c r="K49" s="34"/>
      <c r="S49" s="34"/>
      <c r="T49" s="34"/>
    </row>
    <row r="50" spans="2:20" s="6" customFormat="1" ht="36.75" customHeight="1" x14ac:dyDescent="0.25">
      <c r="B50" s="34"/>
      <c r="E50" s="35"/>
      <c r="H50" s="34"/>
      <c r="I50" s="34"/>
      <c r="J50" s="34"/>
      <c r="K50" s="34"/>
      <c r="S50" s="34"/>
      <c r="T50" s="34"/>
    </row>
    <row r="51" spans="2:20" s="6" customFormat="1" ht="36.75" customHeight="1" x14ac:dyDescent="0.25">
      <c r="B51" s="34"/>
      <c r="E51" s="35"/>
      <c r="H51" s="34"/>
      <c r="I51" s="34"/>
      <c r="J51" s="34"/>
      <c r="K51" s="34"/>
      <c r="S51" s="34"/>
      <c r="T51" s="34"/>
    </row>
    <row r="52" spans="2:20" s="6" customFormat="1" ht="36.75" customHeight="1" x14ac:dyDescent="0.25">
      <c r="B52" s="34"/>
      <c r="E52" s="35"/>
      <c r="H52" s="34"/>
      <c r="I52" s="34"/>
      <c r="J52" s="34"/>
      <c r="K52" s="34"/>
      <c r="S52" s="34"/>
      <c r="T52" s="34"/>
    </row>
    <row r="53" spans="2:20" s="6" customFormat="1" ht="36.75" customHeight="1" x14ac:dyDescent="0.25">
      <c r="B53" s="34"/>
      <c r="E53" s="35"/>
      <c r="H53" s="34"/>
      <c r="I53" s="34"/>
      <c r="J53" s="34"/>
      <c r="K53" s="34"/>
      <c r="S53" s="34"/>
      <c r="T53" s="34"/>
    </row>
    <row r="54" spans="2:20" s="6" customFormat="1" ht="36.75" customHeight="1" x14ac:dyDescent="0.25">
      <c r="B54" s="34"/>
      <c r="E54" s="35"/>
      <c r="H54" s="34"/>
      <c r="I54" s="34"/>
      <c r="J54" s="34"/>
      <c r="K54" s="34"/>
      <c r="S54" s="34"/>
      <c r="T54" s="34"/>
    </row>
    <row r="55" spans="2:20" s="6" customFormat="1" ht="36.75" customHeight="1" x14ac:dyDescent="0.25">
      <c r="B55" s="34"/>
      <c r="E55" s="35"/>
      <c r="H55" s="34"/>
      <c r="I55" s="34"/>
      <c r="J55" s="34"/>
      <c r="K55" s="34"/>
      <c r="S55" s="34"/>
      <c r="T55" s="34"/>
    </row>
    <row r="56" spans="2:20" s="6" customFormat="1" ht="36.75" customHeight="1" x14ac:dyDescent="0.25">
      <c r="B56" s="34"/>
      <c r="E56" s="35"/>
      <c r="H56" s="34"/>
      <c r="I56" s="34"/>
      <c r="J56" s="34"/>
      <c r="K56" s="34"/>
      <c r="S56" s="34"/>
      <c r="T56" s="34"/>
    </row>
    <row r="57" spans="2:20" s="6" customFormat="1" ht="36.75" customHeight="1" x14ac:dyDescent="0.25">
      <c r="B57" s="34"/>
      <c r="E57" s="35"/>
      <c r="H57" s="34"/>
      <c r="I57" s="34"/>
      <c r="J57" s="34"/>
      <c r="K57" s="34"/>
      <c r="S57" s="34"/>
      <c r="T57" s="34"/>
    </row>
    <row r="58" spans="2:20" s="6" customFormat="1" ht="36.75" customHeight="1" x14ac:dyDescent="0.25">
      <c r="B58" s="34"/>
      <c r="E58" s="35"/>
      <c r="H58" s="34"/>
      <c r="I58" s="34"/>
      <c r="J58" s="34"/>
      <c r="K58" s="34"/>
      <c r="S58" s="34"/>
      <c r="T58" s="34"/>
    </row>
    <row r="59" spans="2:20" s="6" customFormat="1" ht="36.75" customHeight="1" x14ac:dyDescent="0.25">
      <c r="B59" s="34"/>
      <c r="E59" s="35"/>
      <c r="H59" s="34"/>
      <c r="I59" s="34"/>
      <c r="J59" s="34"/>
      <c r="K59" s="34"/>
      <c r="S59" s="34"/>
      <c r="T59" s="34"/>
    </row>
    <row r="60" spans="2:20" s="6" customFormat="1" ht="36.75" customHeight="1" x14ac:dyDescent="0.25">
      <c r="B60" s="34"/>
      <c r="E60" s="35"/>
      <c r="H60" s="34"/>
      <c r="I60" s="34"/>
      <c r="J60" s="34"/>
      <c r="K60" s="34"/>
      <c r="S60" s="34"/>
      <c r="T60" s="34"/>
    </row>
    <row r="61" spans="2:20" s="6" customFormat="1" ht="36.75" customHeight="1" x14ac:dyDescent="0.25">
      <c r="B61" s="34"/>
      <c r="E61" s="35"/>
      <c r="H61" s="34"/>
      <c r="I61" s="34"/>
      <c r="J61" s="34"/>
      <c r="K61" s="34"/>
      <c r="S61" s="34"/>
      <c r="T61" s="34"/>
    </row>
    <row r="62" spans="2:20" s="6" customFormat="1" ht="36.75" customHeight="1" x14ac:dyDescent="0.25">
      <c r="B62" s="34"/>
      <c r="E62" s="35"/>
      <c r="H62" s="34"/>
      <c r="I62" s="34"/>
      <c r="J62" s="34"/>
      <c r="K62" s="34"/>
      <c r="S62" s="34"/>
      <c r="T62" s="34"/>
    </row>
    <row r="63" spans="2:20" s="6" customFormat="1" ht="36.75" customHeight="1" x14ac:dyDescent="0.25">
      <c r="B63" s="34"/>
      <c r="E63" s="35"/>
      <c r="H63" s="34"/>
      <c r="I63" s="34"/>
      <c r="J63" s="34"/>
      <c r="K63" s="34"/>
      <c r="S63" s="34"/>
      <c r="T63" s="34"/>
    </row>
    <row r="64" spans="2:20" s="6" customFormat="1" ht="36.75" customHeight="1" x14ac:dyDescent="0.25">
      <c r="B64" s="34"/>
      <c r="E64" s="35"/>
      <c r="H64" s="34"/>
      <c r="I64" s="34"/>
      <c r="J64" s="34"/>
      <c r="K64" s="34"/>
      <c r="S64" s="34"/>
      <c r="T64" s="34"/>
    </row>
    <row r="65" spans="2:20" s="6" customFormat="1" ht="36.75" customHeight="1" x14ac:dyDescent="0.25">
      <c r="B65" s="34"/>
      <c r="E65" s="35"/>
      <c r="H65" s="34"/>
      <c r="I65" s="34"/>
      <c r="J65" s="34"/>
      <c r="K65" s="34"/>
      <c r="S65" s="34"/>
      <c r="T65" s="34"/>
    </row>
    <row r="66" spans="2:20" s="6" customFormat="1" ht="36.75" customHeight="1" x14ac:dyDescent="0.25">
      <c r="B66" s="34"/>
      <c r="E66" s="35"/>
      <c r="H66" s="34"/>
      <c r="I66" s="34"/>
      <c r="J66" s="34"/>
      <c r="K66" s="34"/>
      <c r="S66" s="34"/>
      <c r="T66" s="34"/>
    </row>
    <row r="67" spans="2:20" s="6" customFormat="1" ht="36.75" customHeight="1" x14ac:dyDescent="0.25">
      <c r="B67" s="34"/>
      <c r="E67" s="35"/>
      <c r="H67" s="34"/>
      <c r="I67" s="34"/>
      <c r="J67" s="34"/>
      <c r="K67" s="34"/>
      <c r="S67" s="34"/>
      <c r="T67" s="34"/>
    </row>
    <row r="68" spans="2:20" s="6" customFormat="1" ht="36.75" customHeight="1" x14ac:dyDescent="0.25">
      <c r="B68" s="34"/>
      <c r="E68" s="35"/>
      <c r="H68" s="34"/>
      <c r="I68" s="34"/>
      <c r="J68" s="34"/>
      <c r="K68" s="34"/>
      <c r="S68" s="34"/>
      <c r="T68" s="34"/>
    </row>
    <row r="69" spans="2:20" s="6" customFormat="1" ht="36.75" customHeight="1" x14ac:dyDescent="0.25">
      <c r="B69" s="34"/>
      <c r="E69" s="35"/>
      <c r="H69" s="34"/>
      <c r="I69" s="34"/>
      <c r="J69" s="34"/>
      <c r="K69" s="34"/>
      <c r="S69" s="34"/>
      <c r="T69" s="34"/>
    </row>
    <row r="70" spans="2:20" s="6" customFormat="1" ht="36.75" customHeight="1" x14ac:dyDescent="0.25">
      <c r="B70" s="34"/>
      <c r="E70" s="35"/>
      <c r="H70" s="34"/>
      <c r="I70" s="34"/>
      <c r="J70" s="34"/>
      <c r="K70" s="34"/>
      <c r="S70" s="34"/>
      <c r="T70" s="34"/>
    </row>
    <row r="71" spans="2:20" s="6" customFormat="1" ht="36.75" customHeight="1" x14ac:dyDescent="0.25">
      <c r="B71" s="34"/>
      <c r="E71" s="35"/>
      <c r="H71" s="34"/>
      <c r="I71" s="34"/>
      <c r="J71" s="34"/>
      <c r="K71" s="34"/>
      <c r="S71" s="34"/>
      <c r="T71" s="34"/>
    </row>
    <row r="72" spans="2:20" s="6" customFormat="1" ht="36.75" customHeight="1" x14ac:dyDescent="0.25">
      <c r="B72" s="34"/>
      <c r="E72" s="35"/>
      <c r="H72" s="34"/>
      <c r="I72" s="34"/>
      <c r="J72" s="34"/>
      <c r="K72" s="34"/>
      <c r="S72" s="34"/>
      <c r="T72" s="34"/>
    </row>
    <row r="73" spans="2:20" s="6" customFormat="1" ht="36.75" customHeight="1" x14ac:dyDescent="0.25">
      <c r="B73" s="34"/>
      <c r="E73" s="35"/>
      <c r="H73" s="34"/>
      <c r="I73" s="34"/>
      <c r="J73" s="34"/>
      <c r="K73" s="34"/>
      <c r="S73" s="34"/>
      <c r="T73" s="34"/>
    </row>
    <row r="74" spans="2:20" s="6" customFormat="1" ht="36.75" customHeight="1" x14ac:dyDescent="0.25">
      <c r="B74" s="34"/>
      <c r="E74" s="35"/>
      <c r="H74" s="34"/>
      <c r="I74" s="34"/>
      <c r="J74" s="34"/>
      <c r="K74" s="34"/>
      <c r="S74" s="34"/>
      <c r="T74" s="34"/>
    </row>
    <row r="75" spans="2:20" s="6" customFormat="1" ht="36.75" customHeight="1" x14ac:dyDescent="0.25">
      <c r="B75" s="34"/>
      <c r="E75" s="35"/>
      <c r="H75" s="34"/>
      <c r="I75" s="34"/>
      <c r="J75" s="34"/>
      <c r="K75" s="34"/>
      <c r="S75" s="34"/>
      <c r="T75" s="34"/>
    </row>
    <row r="76" spans="2:20" s="6" customFormat="1" ht="36.75" customHeight="1" x14ac:dyDescent="0.25">
      <c r="B76" s="34"/>
      <c r="E76" s="35"/>
      <c r="H76" s="34"/>
      <c r="I76" s="34"/>
      <c r="J76" s="34"/>
      <c r="K76" s="34"/>
      <c r="S76" s="34"/>
      <c r="T76" s="34"/>
    </row>
    <row r="77" spans="2:20" s="6" customFormat="1" ht="36.75" customHeight="1" x14ac:dyDescent="0.25">
      <c r="B77" s="34"/>
      <c r="E77" s="35"/>
      <c r="H77" s="34"/>
      <c r="I77" s="34"/>
      <c r="J77" s="34"/>
      <c r="K77" s="34"/>
      <c r="S77" s="34"/>
      <c r="T77" s="34"/>
    </row>
    <row r="78" spans="2:20" s="6" customFormat="1" ht="36.75" customHeight="1" x14ac:dyDescent="0.25">
      <c r="B78" s="34"/>
      <c r="E78" s="35"/>
      <c r="H78" s="34"/>
      <c r="I78" s="34"/>
      <c r="J78" s="34"/>
      <c r="K78" s="34"/>
      <c r="S78" s="34"/>
      <c r="T78" s="34"/>
    </row>
    <row r="79" spans="2:20" s="6" customFormat="1" ht="36.75" customHeight="1" x14ac:dyDescent="0.25">
      <c r="B79" s="34"/>
      <c r="E79" s="35"/>
      <c r="H79" s="34"/>
      <c r="I79" s="34"/>
      <c r="J79" s="34"/>
      <c r="K79" s="34"/>
      <c r="S79" s="34"/>
      <c r="T79" s="34"/>
    </row>
    <row r="80" spans="2:20" s="6" customFormat="1" ht="36.75" customHeight="1" x14ac:dyDescent="0.25">
      <c r="B80" s="34"/>
      <c r="E80" s="35"/>
      <c r="H80" s="34"/>
      <c r="I80" s="34"/>
      <c r="J80" s="34"/>
      <c r="K80" s="34"/>
      <c r="S80" s="34"/>
      <c r="T80" s="34"/>
    </row>
    <row r="81" spans="2:20" s="6" customFormat="1" ht="36.75" customHeight="1" x14ac:dyDescent="0.25">
      <c r="B81" s="34"/>
      <c r="E81" s="35"/>
      <c r="H81" s="34"/>
      <c r="I81" s="34"/>
      <c r="J81" s="34"/>
      <c r="K81" s="34"/>
      <c r="S81" s="34"/>
      <c r="T81" s="34"/>
    </row>
    <row r="82" spans="2:20" s="6" customFormat="1" ht="36.75" customHeight="1" x14ac:dyDescent="0.25">
      <c r="B82" s="34"/>
      <c r="E82" s="35"/>
      <c r="H82" s="34"/>
      <c r="I82" s="34"/>
      <c r="J82" s="34"/>
      <c r="K82" s="34"/>
      <c r="S82" s="34"/>
      <c r="T82" s="34"/>
    </row>
    <row r="83" spans="2:20" s="6" customFormat="1" ht="36.75" customHeight="1" x14ac:dyDescent="0.25">
      <c r="B83" s="34"/>
      <c r="E83" s="35"/>
      <c r="H83" s="34"/>
      <c r="I83" s="34"/>
      <c r="J83" s="34"/>
      <c r="K83" s="34"/>
      <c r="S83" s="34"/>
      <c r="T83" s="34"/>
    </row>
    <row r="84" spans="2:20" s="6" customFormat="1" ht="36.75" customHeight="1" x14ac:dyDescent="0.25">
      <c r="B84" s="34"/>
      <c r="E84" s="35"/>
      <c r="H84" s="34"/>
      <c r="I84" s="34"/>
      <c r="J84" s="34"/>
      <c r="K84" s="34"/>
      <c r="S84" s="34"/>
      <c r="T84" s="34"/>
    </row>
    <row r="85" spans="2:20" s="6" customFormat="1" ht="36.75" customHeight="1" x14ac:dyDescent="0.25">
      <c r="B85" s="34"/>
      <c r="E85" s="35"/>
      <c r="H85" s="34"/>
      <c r="I85" s="34"/>
      <c r="J85" s="34"/>
      <c r="K85" s="34"/>
      <c r="S85" s="34"/>
      <c r="T85" s="34"/>
    </row>
    <row r="86" spans="2:20" s="6" customFormat="1" ht="36.75" customHeight="1" x14ac:dyDescent="0.25">
      <c r="B86" s="34"/>
      <c r="E86" s="35"/>
      <c r="H86" s="34"/>
      <c r="I86" s="34"/>
      <c r="J86" s="34"/>
      <c r="K86" s="34"/>
      <c r="S86" s="34"/>
      <c r="T86" s="34"/>
    </row>
    <row r="87" spans="2:20" s="6" customFormat="1" ht="36.75" customHeight="1" x14ac:dyDescent="0.25">
      <c r="B87" s="34"/>
      <c r="E87" s="35"/>
      <c r="H87" s="34"/>
      <c r="I87" s="34"/>
      <c r="J87" s="34"/>
      <c r="K87" s="34"/>
      <c r="S87" s="34"/>
      <c r="T87" s="34"/>
    </row>
    <row r="88" spans="2:20" s="6" customFormat="1" ht="36.75" customHeight="1" x14ac:dyDescent="0.25">
      <c r="B88" s="34"/>
      <c r="E88" s="35"/>
      <c r="H88" s="34"/>
      <c r="I88" s="34"/>
      <c r="J88" s="34"/>
      <c r="K88" s="34"/>
      <c r="S88" s="34"/>
      <c r="T88" s="34"/>
    </row>
    <row r="89" spans="2:20" s="6" customFormat="1" ht="36.75" customHeight="1" x14ac:dyDescent="0.25">
      <c r="B89" s="34"/>
      <c r="E89" s="35"/>
      <c r="H89" s="34"/>
      <c r="I89" s="34"/>
      <c r="J89" s="34"/>
      <c r="K89" s="34"/>
      <c r="S89" s="34"/>
      <c r="T89" s="34"/>
    </row>
    <row r="90" spans="2:20" s="6" customFormat="1" ht="36.75" customHeight="1" x14ac:dyDescent="0.25">
      <c r="B90" s="34"/>
      <c r="E90" s="35"/>
      <c r="H90" s="34"/>
      <c r="I90" s="34"/>
      <c r="J90" s="34"/>
      <c r="K90" s="34"/>
      <c r="S90" s="34"/>
      <c r="T90" s="34"/>
    </row>
    <row r="91" spans="2:20" s="6" customFormat="1" ht="36.75" customHeight="1" x14ac:dyDescent="0.25">
      <c r="B91" s="34"/>
      <c r="E91" s="35"/>
      <c r="H91" s="34"/>
      <c r="I91" s="34"/>
      <c r="J91" s="34"/>
      <c r="K91" s="34"/>
      <c r="S91" s="34"/>
      <c r="T91" s="34"/>
    </row>
    <row r="92" spans="2:20" s="6" customFormat="1" ht="36.75" customHeight="1" x14ac:dyDescent="0.25">
      <c r="B92" s="34"/>
      <c r="E92" s="35"/>
      <c r="H92" s="34"/>
      <c r="I92" s="34"/>
      <c r="J92" s="34"/>
      <c r="K92" s="34"/>
      <c r="S92" s="34"/>
      <c r="T92" s="34"/>
    </row>
    <row r="93" spans="2:20" s="6" customFormat="1" ht="36.75" customHeight="1" x14ac:dyDescent="0.25">
      <c r="B93" s="34"/>
      <c r="E93" s="35"/>
      <c r="H93" s="34"/>
      <c r="I93" s="34"/>
      <c r="J93" s="34"/>
      <c r="K93" s="34"/>
      <c r="S93" s="34"/>
      <c r="T93" s="34"/>
    </row>
    <row r="94" spans="2:20" s="6" customFormat="1" ht="36.75" customHeight="1" x14ac:dyDescent="0.25">
      <c r="B94" s="34"/>
      <c r="E94" s="35"/>
      <c r="H94" s="34"/>
      <c r="I94" s="34"/>
      <c r="J94" s="34"/>
      <c r="K94" s="34"/>
      <c r="S94" s="34"/>
      <c r="T94" s="34"/>
    </row>
    <row r="95" spans="2:20" s="6" customFormat="1" ht="36.75" customHeight="1" x14ac:dyDescent="0.25">
      <c r="B95" s="34"/>
      <c r="E95" s="35"/>
      <c r="H95" s="34"/>
      <c r="I95" s="34"/>
      <c r="J95" s="34"/>
      <c r="K95" s="34"/>
      <c r="S95" s="34"/>
      <c r="T95" s="34"/>
    </row>
    <row r="96" spans="2:20" s="6" customFormat="1" ht="36.75" customHeight="1" x14ac:dyDescent="0.25">
      <c r="B96" s="34"/>
      <c r="E96" s="35"/>
      <c r="H96" s="34"/>
      <c r="I96" s="34"/>
      <c r="J96" s="34"/>
      <c r="K96" s="34"/>
      <c r="S96" s="34"/>
      <c r="T96" s="34"/>
    </row>
    <row r="97" spans="2:20" s="6" customFormat="1" ht="36.75" customHeight="1" x14ac:dyDescent="0.25">
      <c r="B97" s="34"/>
      <c r="E97" s="35"/>
      <c r="H97" s="34"/>
      <c r="I97" s="34"/>
      <c r="J97" s="34"/>
      <c r="K97" s="34"/>
      <c r="S97" s="34"/>
      <c r="T97" s="34"/>
    </row>
    <row r="98" spans="2:20" s="6" customFormat="1" ht="36.75" customHeight="1" x14ac:dyDescent="0.25">
      <c r="B98" s="34"/>
      <c r="E98" s="35"/>
      <c r="H98" s="34"/>
      <c r="I98" s="34"/>
      <c r="J98" s="34"/>
      <c r="K98" s="34"/>
      <c r="S98" s="34"/>
      <c r="T98" s="34"/>
    </row>
    <row r="99" spans="2:20" s="6" customFormat="1" ht="36.75" customHeight="1" x14ac:dyDescent="0.25">
      <c r="B99" s="34"/>
      <c r="E99" s="35"/>
      <c r="H99" s="34"/>
      <c r="I99" s="34"/>
      <c r="J99" s="34"/>
      <c r="K99" s="34"/>
      <c r="S99" s="34"/>
      <c r="T99" s="34"/>
    </row>
    <row r="100" spans="2:20" s="6" customFormat="1" ht="36.75" customHeight="1" x14ac:dyDescent="0.25">
      <c r="B100" s="34"/>
      <c r="E100" s="35"/>
      <c r="H100" s="34"/>
      <c r="I100" s="34"/>
      <c r="J100" s="34"/>
      <c r="K100" s="34"/>
      <c r="S100" s="34"/>
      <c r="T100" s="34"/>
    </row>
    <row r="101" spans="2:20" s="6" customFormat="1" ht="36.75" customHeight="1" x14ac:dyDescent="0.25">
      <c r="B101" s="34"/>
      <c r="E101" s="35"/>
      <c r="H101" s="34"/>
      <c r="I101" s="34"/>
      <c r="J101" s="34"/>
      <c r="K101" s="34"/>
      <c r="S101" s="34"/>
      <c r="T101" s="34"/>
    </row>
    <row r="102" spans="2:20" s="6" customFormat="1" ht="36.75" customHeight="1" x14ac:dyDescent="0.25">
      <c r="B102" s="34"/>
      <c r="E102" s="35"/>
      <c r="H102" s="34"/>
      <c r="I102" s="34"/>
      <c r="J102" s="34"/>
      <c r="K102" s="34"/>
      <c r="S102" s="34"/>
      <c r="T102" s="34"/>
    </row>
    <row r="103" spans="2:20" s="6" customFormat="1" ht="36.75" customHeight="1" x14ac:dyDescent="0.25">
      <c r="B103" s="34"/>
      <c r="E103" s="35"/>
      <c r="H103" s="34"/>
      <c r="I103" s="34"/>
      <c r="J103" s="34"/>
      <c r="K103" s="34"/>
      <c r="S103" s="34"/>
      <c r="T103" s="34"/>
    </row>
    <row r="104" spans="2:20" s="6" customFormat="1" ht="36.75" customHeight="1" x14ac:dyDescent="0.25">
      <c r="B104" s="34"/>
      <c r="E104" s="35"/>
      <c r="H104" s="34"/>
      <c r="I104" s="34"/>
      <c r="J104" s="34"/>
      <c r="K104" s="34"/>
      <c r="S104" s="34"/>
      <c r="T104" s="34"/>
    </row>
    <row r="105" spans="2:20" s="6" customFormat="1" ht="36.75" customHeight="1" x14ac:dyDescent="0.25">
      <c r="B105" s="34"/>
      <c r="E105" s="35"/>
      <c r="H105" s="34"/>
      <c r="I105" s="34"/>
      <c r="J105" s="34"/>
      <c r="K105" s="34"/>
      <c r="S105" s="34"/>
      <c r="T105" s="34"/>
    </row>
    <row r="106" spans="2:20" s="6" customFormat="1" ht="36.75" customHeight="1" x14ac:dyDescent="0.25">
      <c r="B106" s="34"/>
      <c r="E106" s="35"/>
      <c r="H106" s="34"/>
      <c r="I106" s="34"/>
      <c r="J106" s="34"/>
      <c r="K106" s="34"/>
      <c r="S106" s="34"/>
      <c r="T106" s="34"/>
    </row>
    <row r="107" spans="2:20" s="6" customFormat="1" ht="36.75" customHeight="1" x14ac:dyDescent="0.25">
      <c r="B107" s="34"/>
      <c r="E107" s="35"/>
      <c r="H107" s="34"/>
      <c r="I107" s="34"/>
      <c r="J107" s="34"/>
      <c r="K107" s="34"/>
      <c r="S107" s="34"/>
      <c r="T107" s="34"/>
    </row>
    <row r="108" spans="2:20" s="6" customFormat="1" ht="36.75" customHeight="1" x14ac:dyDescent="0.25">
      <c r="B108" s="34"/>
      <c r="E108" s="35"/>
      <c r="H108" s="34"/>
      <c r="I108" s="34"/>
      <c r="J108" s="34"/>
      <c r="K108" s="34"/>
      <c r="S108" s="34"/>
      <c r="T108" s="34"/>
    </row>
    <row r="109" spans="2:20" s="6" customFormat="1" ht="36.75" customHeight="1" x14ac:dyDescent="0.25">
      <c r="B109" s="34"/>
      <c r="E109" s="35"/>
      <c r="H109" s="34"/>
      <c r="I109" s="34"/>
      <c r="J109" s="34"/>
      <c r="K109" s="34"/>
      <c r="S109" s="34"/>
      <c r="T109" s="34"/>
    </row>
    <row r="110" spans="2:20" s="6" customFormat="1" ht="36.75" customHeight="1" x14ac:dyDescent="0.25">
      <c r="B110" s="34"/>
      <c r="E110" s="35"/>
      <c r="H110" s="34"/>
      <c r="I110" s="34"/>
      <c r="J110" s="34"/>
      <c r="K110" s="34"/>
      <c r="S110" s="34"/>
      <c r="T110" s="34"/>
    </row>
    <row r="111" spans="2:20" s="6" customFormat="1" ht="36.75" customHeight="1" x14ac:dyDescent="0.25">
      <c r="B111" s="34"/>
      <c r="E111" s="35"/>
      <c r="H111" s="34"/>
      <c r="I111" s="34"/>
      <c r="J111" s="34"/>
      <c r="K111" s="34"/>
      <c r="S111" s="34"/>
      <c r="T111" s="34"/>
    </row>
    <row r="112" spans="2:20" s="6" customFormat="1" ht="36.75" customHeight="1" x14ac:dyDescent="0.25">
      <c r="B112" s="34"/>
      <c r="E112" s="35"/>
      <c r="H112" s="34"/>
      <c r="I112" s="34"/>
      <c r="J112" s="34"/>
      <c r="K112" s="34"/>
      <c r="S112" s="34"/>
      <c r="T112" s="34"/>
    </row>
    <row r="113" spans="2:20" s="6" customFormat="1" ht="36.75" customHeight="1" x14ac:dyDescent="0.25">
      <c r="B113" s="34"/>
      <c r="E113" s="35"/>
      <c r="H113" s="34"/>
      <c r="I113" s="34"/>
      <c r="J113" s="34"/>
      <c r="K113" s="34"/>
      <c r="S113" s="34"/>
      <c r="T113" s="34"/>
    </row>
    <row r="114" spans="2:20" s="6" customFormat="1" ht="36.75" customHeight="1" x14ac:dyDescent="0.25">
      <c r="B114" s="34"/>
      <c r="E114" s="35"/>
      <c r="H114" s="34"/>
      <c r="I114" s="34"/>
      <c r="J114" s="34"/>
      <c r="K114" s="34"/>
      <c r="S114" s="34"/>
      <c r="T114" s="34"/>
    </row>
    <row r="115" spans="2:20" s="6" customFormat="1" ht="36.75" customHeight="1" x14ac:dyDescent="0.25">
      <c r="B115" s="34"/>
      <c r="E115" s="35"/>
      <c r="H115" s="34"/>
      <c r="I115" s="34"/>
      <c r="J115" s="34"/>
      <c r="K115" s="34"/>
      <c r="S115" s="34"/>
      <c r="T115" s="34"/>
    </row>
    <row r="116" spans="2:20" s="6" customFormat="1" ht="36.75" customHeight="1" x14ac:dyDescent="0.25">
      <c r="B116" s="34"/>
      <c r="E116" s="35"/>
      <c r="H116" s="34"/>
      <c r="I116" s="34"/>
      <c r="J116" s="34"/>
      <c r="K116" s="34"/>
      <c r="S116" s="34"/>
      <c r="T116" s="34"/>
    </row>
    <row r="117" spans="2:20" s="6" customFormat="1" ht="36.75" customHeight="1" x14ac:dyDescent="0.25">
      <c r="B117" s="34"/>
      <c r="E117" s="35"/>
      <c r="H117" s="34"/>
      <c r="I117" s="34"/>
      <c r="J117" s="34"/>
      <c r="K117" s="34"/>
      <c r="S117" s="34"/>
      <c r="T117" s="34"/>
    </row>
    <row r="118" spans="2:20" s="6" customFormat="1" ht="36.75" customHeight="1" x14ac:dyDescent="0.25">
      <c r="B118" s="34"/>
      <c r="E118" s="35"/>
      <c r="H118" s="34"/>
      <c r="I118" s="34"/>
      <c r="J118" s="34"/>
      <c r="K118" s="34"/>
      <c r="S118" s="34"/>
      <c r="T118" s="34"/>
    </row>
    <row r="119" spans="2:20" s="6" customFormat="1" ht="36.75" customHeight="1" x14ac:dyDescent="0.25">
      <c r="B119" s="34"/>
      <c r="E119" s="35"/>
      <c r="H119" s="34"/>
      <c r="I119" s="34"/>
      <c r="J119" s="34"/>
      <c r="K119" s="34"/>
      <c r="S119" s="34"/>
      <c r="T119" s="34"/>
    </row>
    <row r="120" spans="2:20" s="6" customFormat="1" ht="36.75" customHeight="1" x14ac:dyDescent="0.25">
      <c r="B120" s="34"/>
      <c r="E120" s="35"/>
      <c r="H120" s="34"/>
      <c r="I120" s="34"/>
      <c r="J120" s="34"/>
      <c r="K120" s="34"/>
      <c r="S120" s="34"/>
      <c r="T120" s="34"/>
    </row>
    <row r="121" spans="2:20" s="6" customFormat="1" ht="36.75" customHeight="1" x14ac:dyDescent="0.25">
      <c r="B121" s="34"/>
      <c r="E121" s="35"/>
      <c r="H121" s="34"/>
      <c r="I121" s="34"/>
      <c r="J121" s="34"/>
      <c r="K121" s="34"/>
      <c r="S121" s="34"/>
      <c r="T121" s="34"/>
    </row>
    <row r="122" spans="2:20" s="6" customFormat="1" ht="36.75" customHeight="1" x14ac:dyDescent="0.25">
      <c r="B122" s="34"/>
      <c r="E122" s="35"/>
      <c r="H122" s="34"/>
      <c r="I122" s="34"/>
      <c r="J122" s="34"/>
      <c r="K122" s="34"/>
      <c r="N122" s="106"/>
      <c r="S122" s="34"/>
      <c r="T122" s="34"/>
    </row>
    <row r="123" spans="2:20" s="6" customFormat="1" ht="36.75" customHeight="1" x14ac:dyDescent="0.25">
      <c r="B123" s="34"/>
      <c r="E123" s="35"/>
      <c r="H123" s="34"/>
      <c r="I123" s="34"/>
      <c r="J123" s="34"/>
      <c r="K123" s="34"/>
      <c r="N123" s="106"/>
      <c r="S123" s="34"/>
      <c r="T123" s="34"/>
    </row>
    <row r="124" spans="2:20" s="6" customFormat="1" ht="36.75" customHeight="1" x14ac:dyDescent="0.25">
      <c r="B124" s="34"/>
      <c r="E124" s="35"/>
      <c r="H124" s="34"/>
      <c r="I124" s="34"/>
      <c r="J124" s="34"/>
      <c r="K124" s="34"/>
      <c r="N124" s="106"/>
      <c r="S124" s="34"/>
      <c r="T124" s="34"/>
    </row>
    <row r="125" spans="2:20" s="6" customFormat="1" ht="36.75" customHeight="1" x14ac:dyDescent="0.25">
      <c r="B125" s="34"/>
      <c r="E125" s="35"/>
      <c r="H125" s="34"/>
      <c r="I125" s="34"/>
      <c r="J125" s="34"/>
      <c r="K125" s="34"/>
      <c r="N125" s="106"/>
      <c r="S125" s="34"/>
      <c r="T125" s="34"/>
    </row>
    <row r="126" spans="2:20" s="6" customFormat="1" ht="36.75" customHeight="1" x14ac:dyDescent="0.25">
      <c r="B126" s="34"/>
      <c r="E126" s="35"/>
      <c r="H126" s="34"/>
      <c r="I126" s="34"/>
      <c r="J126" s="34"/>
      <c r="K126" s="34"/>
      <c r="N126" s="106"/>
      <c r="S126" s="34"/>
      <c r="T126" s="34"/>
    </row>
    <row r="127" spans="2:20" s="6" customFormat="1" ht="36.75" customHeight="1" x14ac:dyDescent="0.25">
      <c r="B127" s="34"/>
      <c r="E127" s="35"/>
      <c r="H127" s="34"/>
      <c r="I127" s="34"/>
      <c r="J127" s="34"/>
      <c r="K127" s="34"/>
      <c r="N127" s="106"/>
      <c r="S127" s="34"/>
      <c r="T127" s="34"/>
    </row>
  </sheetData>
  <autoFilter ref="B6:AD43"/>
  <mergeCells count="38">
    <mergeCell ref="C8:D8"/>
    <mergeCell ref="C7:D7"/>
    <mergeCell ref="C13:D13"/>
    <mergeCell ref="C17:D17"/>
    <mergeCell ref="C18:D18"/>
    <mergeCell ref="C11:D11"/>
    <mergeCell ref="C9:D9"/>
    <mergeCell ref="C14:D14"/>
    <mergeCell ref="C12:D12"/>
    <mergeCell ref="C15:D15"/>
    <mergeCell ref="B34:B35"/>
    <mergeCell ref="H34:H35"/>
    <mergeCell ref="C34:D35"/>
    <mergeCell ref="C33:D33"/>
    <mergeCell ref="C28:D28"/>
    <mergeCell ref="C29:D29"/>
    <mergeCell ref="C5:D6"/>
    <mergeCell ref="E5:M5"/>
    <mergeCell ref="C38:D38"/>
    <mergeCell ref="C36:D36"/>
    <mergeCell ref="C39:D39"/>
    <mergeCell ref="C37:D37"/>
    <mergeCell ref="C24:D24"/>
    <mergeCell ref="C25:D25"/>
    <mergeCell ref="C26:D26"/>
    <mergeCell ref="C27:D27"/>
    <mergeCell ref="C22:D22"/>
    <mergeCell ref="C23:D23"/>
    <mergeCell ref="C19:D19"/>
    <mergeCell ref="C20:D20"/>
    <mergeCell ref="C21:D21"/>
    <mergeCell ref="C16:D16"/>
    <mergeCell ref="O34:O35"/>
    <mergeCell ref="Q34:Q35"/>
    <mergeCell ref="R34:R35"/>
    <mergeCell ref="C40:D40"/>
    <mergeCell ref="L34:L35"/>
    <mergeCell ref="M34:M35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J131"/>
  <sheetViews>
    <sheetView tabSelected="1" zoomScale="85" zoomScaleNormal="85" workbookViewId="0">
      <pane ySplit="6" topLeftCell="A34" activePane="bottomLeft" state="frozen"/>
      <selection pane="bottomLeft" activeCell="AL13" sqref="AL13"/>
    </sheetView>
  </sheetViews>
  <sheetFormatPr defaultRowHeight="36.75" customHeight="1" x14ac:dyDescent="0.25"/>
  <cols>
    <col min="1" max="1" width="9.140625" style="2"/>
    <col min="2" max="2" width="9.28515625" style="3" bestFit="1" customWidth="1"/>
    <col min="3" max="3" width="38.5703125" style="2" customWidth="1"/>
    <col min="4" max="4" width="42.42578125" style="2" customWidth="1"/>
    <col min="5" max="5" width="33.7109375" style="4" customWidth="1"/>
    <col min="6" max="6" width="17.28515625" style="2" hidden="1" customWidth="1"/>
    <col min="7" max="7" width="19" style="2" customWidth="1"/>
    <col min="8" max="8" width="13.140625" style="3" hidden="1" customWidth="1"/>
    <col min="9" max="9" width="15.5703125" style="21" hidden="1" customWidth="1"/>
    <col min="10" max="10" width="20" style="21" customWidth="1"/>
    <col min="11" max="11" width="17.5703125" style="21" hidden="1" customWidth="1"/>
    <col min="12" max="12" width="19.140625" style="2" customWidth="1"/>
    <col min="13" max="13" width="23" style="2" customWidth="1"/>
    <col min="14" max="14" width="4.28515625" style="106" hidden="1" customWidth="1"/>
    <col min="15" max="18" width="16.7109375" style="2" hidden="1" customWidth="1"/>
    <col min="19" max="19" width="0" style="3" hidden="1" customWidth="1"/>
    <col min="20" max="20" width="12.140625" style="3" hidden="1" customWidth="1"/>
    <col min="21" max="21" width="12.85546875" style="2" hidden="1" customWidth="1"/>
    <col min="22" max="24" width="0" style="2" hidden="1" customWidth="1"/>
    <col min="25" max="25" width="12.85546875" style="2" hidden="1" customWidth="1"/>
    <col min="26" max="26" width="0" style="2" hidden="1" customWidth="1"/>
    <col min="27" max="27" width="20.5703125" style="2" hidden="1" customWidth="1"/>
    <col min="28" max="28" width="19.140625" style="2" hidden="1" customWidth="1"/>
    <col min="29" max="29" width="17.28515625" style="2" hidden="1" customWidth="1"/>
    <col min="30" max="30" width="16.7109375" style="2" hidden="1" customWidth="1"/>
    <col min="31" max="32" width="0" style="2" hidden="1" customWidth="1"/>
    <col min="33" max="33" width="10" style="2" hidden="1" customWidth="1"/>
    <col min="34" max="34" width="0" style="2" hidden="1" customWidth="1"/>
    <col min="35" max="16384" width="9.140625" style="2"/>
  </cols>
  <sheetData>
    <row r="1" spans="2:36" s="6" customFormat="1" ht="15" x14ac:dyDescent="0.25">
      <c r="B1" s="34"/>
      <c r="E1" s="35"/>
      <c r="H1" s="34"/>
      <c r="I1" s="34"/>
      <c r="J1" s="34"/>
      <c r="K1" s="5" t="s">
        <v>117</v>
      </c>
      <c r="L1" s="5" t="s">
        <v>146</v>
      </c>
      <c r="M1" s="123"/>
      <c r="S1" s="34"/>
      <c r="T1" s="34"/>
    </row>
    <row r="2" spans="2:36" s="6" customFormat="1" ht="15" x14ac:dyDescent="0.25">
      <c r="B2" s="34"/>
      <c r="E2" s="35"/>
      <c r="H2" s="34"/>
      <c r="I2" s="34"/>
      <c r="J2" s="34"/>
      <c r="K2" s="5" t="s">
        <v>118</v>
      </c>
      <c r="L2" s="5" t="s">
        <v>118</v>
      </c>
      <c r="M2" s="123"/>
      <c r="S2" s="34"/>
      <c r="T2" s="34"/>
    </row>
    <row r="3" spans="2:36" s="6" customFormat="1" ht="15" x14ac:dyDescent="0.25">
      <c r="B3" s="34"/>
      <c r="E3" s="35"/>
      <c r="H3" s="34"/>
      <c r="I3" s="34"/>
      <c r="J3" s="34"/>
      <c r="K3" s="5" t="s">
        <v>119</v>
      </c>
      <c r="L3" s="5" t="s">
        <v>119</v>
      </c>
      <c r="M3" s="123"/>
      <c r="S3" s="34"/>
      <c r="T3" s="34"/>
    </row>
    <row r="4" spans="2:36" s="6" customFormat="1" ht="36.75" customHeight="1" thickBot="1" x14ac:dyDescent="0.3">
      <c r="B4" s="34"/>
      <c r="E4" s="35"/>
      <c r="H4" s="34"/>
      <c r="I4" s="5"/>
      <c r="J4" s="5"/>
      <c r="L4" s="9"/>
      <c r="M4" s="9"/>
      <c r="N4" s="9"/>
      <c r="O4" s="9"/>
      <c r="P4" s="9"/>
      <c r="Q4" s="9"/>
      <c r="R4" s="9"/>
      <c r="S4" s="34"/>
      <c r="T4" s="34"/>
    </row>
    <row r="5" spans="2:36" ht="40.5" customHeight="1" x14ac:dyDescent="0.25">
      <c r="B5" s="28"/>
      <c r="C5" s="282" t="s">
        <v>0</v>
      </c>
      <c r="D5" s="283"/>
      <c r="E5" s="285" t="s">
        <v>1</v>
      </c>
      <c r="F5" s="286"/>
      <c r="G5" s="286"/>
      <c r="H5" s="286"/>
      <c r="I5" s="286"/>
      <c r="J5" s="286"/>
      <c r="K5" s="286"/>
      <c r="L5" s="286"/>
      <c r="M5" s="287"/>
      <c r="N5" s="99"/>
      <c r="O5" s="83" t="s">
        <v>109</v>
      </c>
      <c r="P5" s="109"/>
      <c r="Q5" s="84" t="s">
        <v>109</v>
      </c>
      <c r="R5" s="85" t="s">
        <v>109</v>
      </c>
    </row>
    <row r="6" spans="2:36" s="7" customFormat="1" ht="76.5" customHeight="1" thickBot="1" x14ac:dyDescent="0.25">
      <c r="B6" s="41"/>
      <c r="C6" s="284"/>
      <c r="D6" s="284"/>
      <c r="E6" s="42" t="s">
        <v>96</v>
      </c>
      <c r="F6" s="42" t="s">
        <v>99</v>
      </c>
      <c r="G6" s="42" t="s">
        <v>137</v>
      </c>
      <c r="H6" s="42" t="s">
        <v>2</v>
      </c>
      <c r="I6" s="42" t="s">
        <v>98</v>
      </c>
      <c r="J6" s="42" t="s">
        <v>138</v>
      </c>
      <c r="K6" s="42" t="s">
        <v>101</v>
      </c>
      <c r="L6" s="42" t="s">
        <v>139</v>
      </c>
      <c r="M6" s="43" t="s">
        <v>140</v>
      </c>
      <c r="N6" s="100"/>
      <c r="O6" s="97" t="s">
        <v>110</v>
      </c>
      <c r="P6" s="110" t="s">
        <v>113</v>
      </c>
      <c r="Q6" s="39" t="s">
        <v>111</v>
      </c>
      <c r="R6" s="40" t="s">
        <v>110</v>
      </c>
      <c r="S6" s="8"/>
      <c r="T6" s="8"/>
    </row>
    <row r="7" spans="2:36" s="170" customFormat="1" ht="28.5" customHeight="1" thickBot="1" x14ac:dyDescent="0.3">
      <c r="B7" s="160" t="s">
        <v>5</v>
      </c>
      <c r="C7" s="307" t="s">
        <v>6</v>
      </c>
      <c r="D7" s="308"/>
      <c r="E7" s="161"/>
      <c r="F7" s="162">
        <f>F8+F9</f>
        <v>4784.5259999999998</v>
      </c>
      <c r="G7" s="162">
        <f>J7+L7+M7</f>
        <v>4784.5259999999998</v>
      </c>
      <c r="H7" s="162">
        <f>H8+H9</f>
        <v>6.2389999999999999</v>
      </c>
      <c r="I7" s="162">
        <f t="shared" ref="I7" si="0">I8+I9</f>
        <v>0</v>
      </c>
      <c r="J7" s="162">
        <f>H7+I7</f>
        <v>6.2389999999999999</v>
      </c>
      <c r="K7" s="162"/>
      <c r="L7" s="162">
        <f>L8+L9</f>
        <v>4778.2870000000003</v>
      </c>
      <c r="M7" s="163">
        <f>M8+M9</f>
        <v>0</v>
      </c>
      <c r="N7" s="164"/>
      <c r="O7" s="165">
        <f>O8+O9</f>
        <v>0</v>
      </c>
      <c r="P7" s="166"/>
      <c r="Q7" s="167">
        <f t="shared" ref="Q7:R7" si="1">Q8+Q9</f>
        <v>0</v>
      </c>
      <c r="R7" s="168">
        <f t="shared" si="1"/>
        <v>0</v>
      </c>
      <c r="S7" s="169"/>
      <c r="T7" s="169"/>
    </row>
    <row r="8" spans="2:36" ht="39" customHeight="1" x14ac:dyDescent="0.25">
      <c r="B8" s="237" t="s">
        <v>7</v>
      </c>
      <c r="C8" s="306" t="s">
        <v>8</v>
      </c>
      <c r="D8" s="306"/>
      <c r="E8" s="134" t="s">
        <v>9</v>
      </c>
      <c r="F8" s="45">
        <f>H8+L8+M8</f>
        <v>3847.556</v>
      </c>
      <c r="G8" s="176">
        <f>J8+L8+M8</f>
        <v>3847.556</v>
      </c>
      <c r="H8" s="177">
        <v>3.8479999999999999</v>
      </c>
      <c r="I8" s="177">
        <v>0</v>
      </c>
      <c r="J8" s="178">
        <v>3.8479999999999999</v>
      </c>
      <c r="K8" s="179" t="s">
        <v>116</v>
      </c>
      <c r="L8" s="178">
        <v>3843.7080000000001</v>
      </c>
      <c r="M8" s="180">
        <v>0</v>
      </c>
      <c r="N8" s="98"/>
      <c r="O8" s="29"/>
      <c r="P8" s="111"/>
      <c r="Q8" s="22"/>
      <c r="R8" s="88"/>
      <c r="S8" s="10" t="s">
        <v>61</v>
      </c>
      <c r="T8" s="10" t="s">
        <v>70</v>
      </c>
      <c r="U8" s="11">
        <v>0</v>
      </c>
      <c r="V8" s="10" t="s">
        <v>63</v>
      </c>
      <c r="W8" s="10" t="s">
        <v>64</v>
      </c>
      <c r="X8" s="10" t="s">
        <v>71</v>
      </c>
      <c r="Y8" s="11">
        <v>3847.56</v>
      </c>
      <c r="Z8" s="12" t="s">
        <v>66</v>
      </c>
      <c r="AA8" s="12" t="s">
        <v>72</v>
      </c>
      <c r="AB8" s="12" t="s">
        <v>68</v>
      </c>
      <c r="AC8" s="12" t="s">
        <v>73</v>
      </c>
      <c r="AD8" s="11">
        <v>3847.56</v>
      </c>
    </row>
    <row r="9" spans="2:36" ht="42" customHeight="1" thickBot="1" x14ac:dyDescent="0.3">
      <c r="B9" s="238" t="s">
        <v>10</v>
      </c>
      <c r="C9" s="313" t="s">
        <v>11</v>
      </c>
      <c r="D9" s="313"/>
      <c r="E9" s="135" t="s">
        <v>9</v>
      </c>
      <c r="F9" s="50">
        <f>H9+L9+M9</f>
        <v>936.96999999999991</v>
      </c>
      <c r="G9" s="176">
        <f>J9+L9+M9</f>
        <v>936.96999999999991</v>
      </c>
      <c r="H9" s="181">
        <v>2.391</v>
      </c>
      <c r="I9" s="181">
        <v>0</v>
      </c>
      <c r="J9" s="182">
        <v>2.391</v>
      </c>
      <c r="K9" s="179" t="s">
        <v>116</v>
      </c>
      <c r="L9" s="182">
        <v>934.57899999999995</v>
      </c>
      <c r="M9" s="183">
        <v>0</v>
      </c>
      <c r="N9" s="98"/>
      <c r="O9" s="29"/>
      <c r="P9" s="111"/>
      <c r="Q9" s="22"/>
      <c r="R9" s="88"/>
      <c r="S9" s="3" t="s">
        <v>61</v>
      </c>
      <c r="T9" s="3" t="s">
        <v>62</v>
      </c>
      <c r="U9" s="2">
        <v>0</v>
      </c>
      <c r="V9" s="2" t="s">
        <v>63</v>
      </c>
      <c r="W9" s="2" t="s">
        <v>64</v>
      </c>
      <c r="X9" s="2" t="s">
        <v>65</v>
      </c>
      <c r="Y9" s="2">
        <v>2391.2399999999998</v>
      </c>
      <c r="Z9" s="2" t="s">
        <v>66</v>
      </c>
      <c r="AA9" s="2" t="s">
        <v>67</v>
      </c>
      <c r="AB9" s="2" t="s">
        <v>68</v>
      </c>
      <c r="AC9" s="2" t="s">
        <v>69</v>
      </c>
      <c r="AD9" s="2">
        <v>2391.2399999999998</v>
      </c>
    </row>
    <row r="10" spans="2:36" s="170" customFormat="1" ht="30" customHeight="1" thickBot="1" x14ac:dyDescent="0.3">
      <c r="B10" s="160" t="s">
        <v>12</v>
      </c>
      <c r="C10" s="171" t="s">
        <v>13</v>
      </c>
      <c r="D10" s="171"/>
      <c r="E10" s="161"/>
      <c r="F10" s="162">
        <f>SUM(F11:F30)</f>
        <v>41079.509590000001</v>
      </c>
      <c r="G10" s="162">
        <f>J10+L10+M10</f>
        <v>41054.060590000001</v>
      </c>
      <c r="H10" s="162">
        <f>SUM(H11:H31)</f>
        <v>8235.0959999999995</v>
      </c>
      <c r="I10" s="162">
        <f>SUM(I11:I31)</f>
        <v>-25.448999999999998</v>
      </c>
      <c r="J10" s="162">
        <f>H10+I10</f>
        <v>8209.646999999999</v>
      </c>
      <c r="K10" s="162"/>
      <c r="L10" s="162">
        <f>SUM(L11:L30)</f>
        <v>11865.08359</v>
      </c>
      <c r="M10" s="163">
        <f>SUM(M11:M30)</f>
        <v>20979.33</v>
      </c>
      <c r="N10" s="164"/>
      <c r="O10" s="172">
        <f>SUM(O11:O30)</f>
        <v>0</v>
      </c>
      <c r="P10" s="173"/>
      <c r="Q10" s="174">
        <f>SUM(Q11:Q30)</f>
        <v>0</v>
      </c>
      <c r="R10" s="175">
        <f>SUM(R11:R30)</f>
        <v>0</v>
      </c>
      <c r="S10" s="169"/>
      <c r="T10" s="169"/>
    </row>
    <row r="11" spans="2:36" ht="36.75" customHeight="1" x14ac:dyDescent="0.25">
      <c r="B11" s="239" t="s">
        <v>14</v>
      </c>
      <c r="C11" s="312" t="s">
        <v>15</v>
      </c>
      <c r="D11" s="312"/>
      <c r="E11" s="240" t="s">
        <v>16</v>
      </c>
      <c r="F11" s="143">
        <f>H11+L11+M11</f>
        <v>14650.7</v>
      </c>
      <c r="G11" s="176">
        <f t="shared" ref="G11:G35" si="2">J11+L11+M11</f>
        <v>11802.958999999999</v>
      </c>
      <c r="H11" s="185">
        <v>5415.2</v>
      </c>
      <c r="I11" s="186">
        <v>-2847.741</v>
      </c>
      <c r="J11" s="184">
        <v>2567.4589999999998</v>
      </c>
      <c r="K11" s="187" t="s">
        <v>122</v>
      </c>
      <c r="L11" s="184">
        <v>278</v>
      </c>
      <c r="M11" s="188">
        <v>8957.5</v>
      </c>
      <c r="N11" s="98"/>
      <c r="O11" s="29">
        <v>0</v>
      </c>
      <c r="P11" s="111"/>
      <c r="Q11" s="22">
        <v>0</v>
      </c>
      <c r="R11" s="88">
        <v>0</v>
      </c>
      <c r="S11" s="13" t="s">
        <v>92</v>
      </c>
      <c r="T11" s="14">
        <v>2203068.2400000002</v>
      </c>
      <c r="U11" s="15" t="s">
        <v>66</v>
      </c>
      <c r="V11" s="15" t="s">
        <v>93</v>
      </c>
      <c r="W11" s="15" t="s">
        <v>68</v>
      </c>
      <c r="X11" s="16" t="s">
        <v>94</v>
      </c>
      <c r="Y11" s="17">
        <v>2203068.2400000002</v>
      </c>
      <c r="AA11" s="13" t="s">
        <v>92</v>
      </c>
      <c r="AB11" s="17">
        <v>3212131.76</v>
      </c>
      <c r="AC11" s="15" t="s">
        <v>66</v>
      </c>
      <c r="AD11" s="15" t="s">
        <v>91</v>
      </c>
      <c r="AE11" s="15" t="s">
        <v>68</v>
      </c>
      <c r="AF11" s="16" t="s">
        <v>94</v>
      </c>
      <c r="AG11" s="17">
        <v>3212131.76</v>
      </c>
    </row>
    <row r="12" spans="2:36" ht="36.75" customHeight="1" x14ac:dyDescent="0.25">
      <c r="B12" s="237" t="s">
        <v>95</v>
      </c>
      <c r="C12" s="336" t="s">
        <v>124</v>
      </c>
      <c r="D12" s="337"/>
      <c r="E12" s="241" t="s">
        <v>16</v>
      </c>
      <c r="F12" s="45">
        <f>H12+L12+M12</f>
        <v>0</v>
      </c>
      <c r="G12" s="176">
        <v>458.67</v>
      </c>
      <c r="H12" s="189">
        <v>0</v>
      </c>
      <c r="I12" s="189">
        <v>600</v>
      </c>
      <c r="J12" s="176">
        <v>458.67</v>
      </c>
      <c r="K12" s="190" t="s">
        <v>125</v>
      </c>
      <c r="L12" s="178">
        <v>0</v>
      </c>
      <c r="M12" s="180">
        <v>0</v>
      </c>
      <c r="N12" s="98"/>
      <c r="O12" s="29"/>
      <c r="P12" s="111"/>
      <c r="Q12" s="22"/>
      <c r="R12" s="88"/>
      <c r="S12" s="13"/>
      <c r="T12" s="14"/>
      <c r="U12" s="15"/>
      <c r="V12" s="15"/>
      <c r="W12" s="15"/>
      <c r="X12" s="16"/>
      <c r="Y12" s="17"/>
      <c r="AA12" s="13"/>
      <c r="AB12" s="17"/>
      <c r="AC12" s="15"/>
      <c r="AD12" s="15"/>
      <c r="AE12" s="15"/>
      <c r="AF12" s="16"/>
      <c r="AG12" s="17"/>
    </row>
    <row r="13" spans="2:36" ht="36.75" customHeight="1" x14ac:dyDescent="0.25">
      <c r="B13" s="242" t="s">
        <v>19</v>
      </c>
      <c r="C13" s="336" t="s">
        <v>123</v>
      </c>
      <c r="D13" s="337"/>
      <c r="E13" s="241" t="s">
        <v>121</v>
      </c>
      <c r="F13" s="45">
        <f>H13+L13+M13</f>
        <v>0</v>
      </c>
      <c r="G13" s="176">
        <v>1883.175</v>
      </c>
      <c r="H13" s="177">
        <v>0</v>
      </c>
      <c r="I13" s="177">
        <v>2177.741</v>
      </c>
      <c r="J13" s="178">
        <v>1883.175</v>
      </c>
      <c r="K13" s="177"/>
      <c r="L13" s="178">
        <v>0</v>
      </c>
      <c r="M13" s="180">
        <v>0</v>
      </c>
      <c r="N13" s="98"/>
      <c r="O13" s="29"/>
      <c r="P13" s="111"/>
      <c r="Q13" s="22"/>
      <c r="R13" s="88"/>
      <c r="S13" s="13"/>
      <c r="T13" s="14"/>
      <c r="U13" s="15"/>
      <c r="V13" s="15"/>
      <c r="W13" s="15"/>
      <c r="X13" s="16"/>
      <c r="Y13" s="17"/>
      <c r="AA13" s="13"/>
      <c r="AB13" s="17"/>
      <c r="AC13" s="15"/>
      <c r="AD13" s="15"/>
      <c r="AE13" s="15"/>
      <c r="AF13" s="16"/>
      <c r="AG13" s="17"/>
    </row>
    <row r="14" spans="2:36" ht="36.75" customHeight="1" x14ac:dyDescent="0.25">
      <c r="B14" s="242"/>
      <c r="C14" s="339" t="s">
        <v>161</v>
      </c>
      <c r="D14" s="340"/>
      <c r="E14" s="241" t="s">
        <v>121</v>
      </c>
      <c r="F14" s="45"/>
      <c r="G14" s="176">
        <v>40.299950000000003</v>
      </c>
      <c r="H14" s="177"/>
      <c r="I14" s="177"/>
      <c r="J14" s="176">
        <f>G14</f>
        <v>40.299950000000003</v>
      </c>
      <c r="K14" s="177"/>
      <c r="L14" s="178">
        <v>0</v>
      </c>
      <c r="M14" s="180">
        <v>0</v>
      </c>
      <c r="N14" s="98"/>
      <c r="O14" s="29"/>
      <c r="P14" s="111"/>
      <c r="Q14" s="22"/>
      <c r="R14" s="88"/>
      <c r="S14" s="13"/>
      <c r="T14" s="14"/>
      <c r="U14" s="15"/>
      <c r="V14" s="15"/>
      <c r="W14" s="15"/>
      <c r="X14" s="16"/>
      <c r="Y14" s="17"/>
      <c r="AA14" s="13"/>
      <c r="AB14" s="17"/>
      <c r="AC14" s="15"/>
      <c r="AD14" s="15"/>
      <c r="AE14" s="15"/>
      <c r="AF14" s="16"/>
      <c r="AG14" s="17"/>
    </row>
    <row r="15" spans="2:36" ht="36.75" customHeight="1" x14ac:dyDescent="0.25">
      <c r="B15" s="242" t="s">
        <v>150</v>
      </c>
      <c r="C15" s="339" t="s">
        <v>149</v>
      </c>
      <c r="D15" s="340"/>
      <c r="E15" s="241" t="s">
        <v>121</v>
      </c>
      <c r="F15" s="45"/>
      <c r="G15" s="176">
        <v>254.26605000000001</v>
      </c>
      <c r="H15" s="177"/>
      <c r="I15" s="177"/>
      <c r="J15" s="176">
        <f>G15</f>
        <v>254.26605000000001</v>
      </c>
      <c r="K15" s="177"/>
      <c r="L15" s="178">
        <v>0</v>
      </c>
      <c r="M15" s="180">
        <v>0</v>
      </c>
      <c r="N15" s="98"/>
      <c r="O15" s="29"/>
      <c r="P15" s="111"/>
      <c r="Q15" s="22"/>
      <c r="R15" s="88"/>
      <c r="S15" s="13"/>
      <c r="T15" s="14"/>
      <c r="U15" s="15"/>
      <c r="V15" s="15"/>
      <c r="W15" s="15"/>
      <c r="X15" s="16"/>
      <c r="Y15" s="17"/>
      <c r="AA15" s="13"/>
      <c r="AB15" s="17"/>
      <c r="AC15" s="15"/>
      <c r="AD15" s="15"/>
      <c r="AE15" s="15"/>
      <c r="AF15" s="16"/>
      <c r="AG15" s="17"/>
      <c r="AJ15" s="270"/>
    </row>
    <row r="16" spans="2:36" ht="36.75" customHeight="1" x14ac:dyDescent="0.25">
      <c r="B16" s="243" t="s">
        <v>151</v>
      </c>
      <c r="C16" s="294" t="s">
        <v>17</v>
      </c>
      <c r="D16" s="294"/>
      <c r="E16" s="133" t="s">
        <v>18</v>
      </c>
      <c r="F16" s="23">
        <f t="shared" ref="F16:F43" si="3">H16+L16+M16</f>
        <v>900</v>
      </c>
      <c r="G16" s="176">
        <f t="shared" si="2"/>
        <v>300.10400000000004</v>
      </c>
      <c r="H16" s="191">
        <v>900</v>
      </c>
      <c r="I16" s="192">
        <v>-599.89599999999996</v>
      </c>
      <c r="J16" s="193">
        <v>300.10400000000004</v>
      </c>
      <c r="K16" s="194" t="s">
        <v>125</v>
      </c>
      <c r="L16" s="193">
        <v>0</v>
      </c>
      <c r="M16" s="195">
        <v>0</v>
      </c>
      <c r="N16" s="98"/>
      <c r="O16" s="29">
        <v>0</v>
      </c>
      <c r="P16" s="111"/>
      <c r="Q16" s="22">
        <v>0</v>
      </c>
      <c r="R16" s="88">
        <v>0</v>
      </c>
      <c r="S16" s="10" t="s">
        <v>74</v>
      </c>
      <c r="T16" s="10" t="s">
        <v>90</v>
      </c>
      <c r="U16" s="11">
        <v>0</v>
      </c>
      <c r="V16" s="10" t="s">
        <v>63</v>
      </c>
      <c r="W16" s="10" t="s">
        <v>64</v>
      </c>
      <c r="X16" s="10" t="s">
        <v>81</v>
      </c>
      <c r="Y16" s="18">
        <v>2025648</v>
      </c>
      <c r="Z16" s="12" t="s">
        <v>66</v>
      </c>
      <c r="AA16" s="12" t="s">
        <v>91</v>
      </c>
      <c r="AB16" s="12" t="s">
        <v>68</v>
      </c>
      <c r="AC16" s="12" t="s">
        <v>83</v>
      </c>
    </row>
    <row r="17" spans="2:30" ht="36.75" customHeight="1" x14ac:dyDescent="0.25">
      <c r="B17" s="244" t="s">
        <v>152</v>
      </c>
      <c r="C17" s="338" t="s">
        <v>127</v>
      </c>
      <c r="D17" s="337"/>
      <c r="E17" s="133" t="s">
        <v>18</v>
      </c>
      <c r="F17" s="23"/>
      <c r="G17" s="176">
        <f t="shared" si="2"/>
        <v>599.89599999999996</v>
      </c>
      <c r="H17" s="191"/>
      <c r="I17" s="192">
        <v>599.89599999999996</v>
      </c>
      <c r="J17" s="193">
        <v>599.89599999999996</v>
      </c>
      <c r="K17" s="194" t="s">
        <v>125</v>
      </c>
      <c r="L17" s="193">
        <v>0</v>
      </c>
      <c r="M17" s="195">
        <v>0</v>
      </c>
      <c r="N17" s="98"/>
      <c r="O17" s="29"/>
      <c r="P17" s="111"/>
      <c r="Q17" s="22"/>
      <c r="R17" s="88"/>
      <c r="S17" s="10"/>
      <c r="T17" s="10"/>
      <c r="U17" s="11"/>
      <c r="V17" s="10"/>
      <c r="W17" s="10"/>
      <c r="X17" s="10"/>
      <c r="Y17" s="18"/>
      <c r="Z17" s="12"/>
      <c r="AA17" s="12"/>
      <c r="AB17" s="12"/>
      <c r="AC17" s="12"/>
    </row>
    <row r="18" spans="2:30" ht="36.75" customHeight="1" x14ac:dyDescent="0.25">
      <c r="B18" s="245" t="s">
        <v>153</v>
      </c>
      <c r="C18" s="294" t="s">
        <v>20</v>
      </c>
      <c r="D18" s="295"/>
      <c r="E18" s="130" t="s">
        <v>21</v>
      </c>
      <c r="F18" s="23">
        <f t="shared" si="3"/>
        <v>164</v>
      </c>
      <c r="G18" s="176">
        <f t="shared" si="2"/>
        <v>164</v>
      </c>
      <c r="H18" s="191">
        <v>164</v>
      </c>
      <c r="I18" s="192"/>
      <c r="J18" s="196">
        <v>164</v>
      </c>
      <c r="K18" s="192"/>
      <c r="L18" s="193">
        <v>0</v>
      </c>
      <c r="M18" s="195">
        <v>0</v>
      </c>
      <c r="N18" s="98"/>
      <c r="O18" s="29">
        <v>0</v>
      </c>
      <c r="P18" s="111"/>
      <c r="Q18" s="22">
        <v>0</v>
      </c>
      <c r="R18" s="88">
        <v>0</v>
      </c>
      <c r="S18" s="10" t="s">
        <v>74</v>
      </c>
      <c r="T18" s="10" t="s">
        <v>90</v>
      </c>
      <c r="U18" s="11">
        <v>0</v>
      </c>
      <c r="V18" s="10" t="s">
        <v>63</v>
      </c>
      <c r="W18" s="10" t="s">
        <v>64</v>
      </c>
      <c r="X18" s="10" t="s">
        <v>81</v>
      </c>
      <c r="Y18" s="18">
        <v>2025648</v>
      </c>
      <c r="Z18" s="12" t="s">
        <v>66</v>
      </c>
      <c r="AA18" s="12" t="s">
        <v>91</v>
      </c>
      <c r="AB18" s="12" t="s">
        <v>68</v>
      </c>
      <c r="AC18" s="12" t="s">
        <v>83</v>
      </c>
    </row>
    <row r="19" spans="2:30" ht="36.75" customHeight="1" x14ac:dyDescent="0.25">
      <c r="B19" s="246" t="s">
        <v>154</v>
      </c>
      <c r="C19" s="298" t="s">
        <v>22</v>
      </c>
      <c r="D19" s="298"/>
      <c r="E19" s="133" t="s">
        <v>23</v>
      </c>
      <c r="F19" s="23">
        <f t="shared" si="3"/>
        <v>2657.8</v>
      </c>
      <c r="G19" s="176">
        <f t="shared" si="2"/>
        <v>2657.8</v>
      </c>
      <c r="H19" s="192">
        <v>210</v>
      </c>
      <c r="I19" s="192"/>
      <c r="J19" s="196">
        <v>210</v>
      </c>
      <c r="K19" s="192"/>
      <c r="L19" s="196">
        <v>2447.8000000000002</v>
      </c>
      <c r="M19" s="195">
        <v>0</v>
      </c>
      <c r="N19" s="98"/>
      <c r="O19" s="29">
        <v>0</v>
      </c>
      <c r="P19" s="111"/>
      <c r="Q19" s="22">
        <v>0</v>
      </c>
      <c r="R19" s="88">
        <v>0</v>
      </c>
      <c r="S19" s="10" t="s">
        <v>74</v>
      </c>
      <c r="T19" s="10" t="s">
        <v>75</v>
      </c>
      <c r="U19" s="11">
        <v>19235.259999999998</v>
      </c>
      <c r="V19" s="10" t="s">
        <v>63</v>
      </c>
      <c r="W19" s="10" t="s">
        <v>64</v>
      </c>
      <c r="X19" s="10" t="s">
        <v>76</v>
      </c>
      <c r="Y19" s="18">
        <v>210000</v>
      </c>
      <c r="Z19" s="12" t="s">
        <v>66</v>
      </c>
      <c r="AA19" s="12" t="s">
        <v>77</v>
      </c>
      <c r="AB19" s="12" t="s">
        <v>68</v>
      </c>
      <c r="AC19" s="12" t="s">
        <v>78</v>
      </c>
      <c r="AD19" s="11">
        <v>210000</v>
      </c>
    </row>
    <row r="20" spans="2:30" ht="30" x14ac:dyDescent="0.25">
      <c r="B20" s="245" t="s">
        <v>31</v>
      </c>
      <c r="C20" s="294" t="s">
        <v>24</v>
      </c>
      <c r="D20" s="294"/>
      <c r="E20" s="129" t="s">
        <v>23</v>
      </c>
      <c r="F20" s="23">
        <f t="shared" si="3"/>
        <v>6066.3</v>
      </c>
      <c r="G20" s="176">
        <f t="shared" si="2"/>
        <v>6066.3</v>
      </c>
      <c r="H20" s="191">
        <v>0</v>
      </c>
      <c r="I20" s="192"/>
      <c r="J20" s="193">
        <v>0</v>
      </c>
      <c r="K20" s="192"/>
      <c r="L20" s="193">
        <v>5569.8770000000004</v>
      </c>
      <c r="M20" s="195">
        <v>496.423</v>
      </c>
      <c r="N20" s="98"/>
      <c r="O20" s="29">
        <v>0</v>
      </c>
      <c r="P20" s="111"/>
      <c r="Q20" s="22">
        <v>0</v>
      </c>
      <c r="R20" s="88">
        <v>0</v>
      </c>
    </row>
    <row r="21" spans="2:30" ht="36.75" customHeight="1" x14ac:dyDescent="0.25">
      <c r="B21" s="245" t="s">
        <v>155</v>
      </c>
      <c r="C21" s="294" t="s">
        <v>26</v>
      </c>
      <c r="D21" s="294"/>
      <c r="E21" s="129" t="s">
        <v>23</v>
      </c>
      <c r="F21" s="23">
        <f t="shared" si="3"/>
        <v>7999.3904199999997</v>
      </c>
      <c r="G21" s="176">
        <f t="shared" si="2"/>
        <v>7999.3904199999997</v>
      </c>
      <c r="H21" s="191">
        <v>0</v>
      </c>
      <c r="I21" s="192"/>
      <c r="J21" s="193">
        <v>0</v>
      </c>
      <c r="K21" s="192"/>
      <c r="L21" s="193">
        <v>1359.89642</v>
      </c>
      <c r="M21" s="195">
        <v>6639.4939999999997</v>
      </c>
      <c r="N21" s="98"/>
      <c r="O21" s="29">
        <v>0</v>
      </c>
      <c r="P21" s="111"/>
      <c r="Q21" s="22">
        <v>0</v>
      </c>
      <c r="R21" s="88">
        <v>0</v>
      </c>
    </row>
    <row r="22" spans="2:30" ht="36.75" customHeight="1" x14ac:dyDescent="0.25">
      <c r="B22" s="245" t="s">
        <v>156</v>
      </c>
      <c r="C22" s="294" t="s">
        <v>27</v>
      </c>
      <c r="D22" s="294"/>
      <c r="E22" s="129" t="s">
        <v>28</v>
      </c>
      <c r="F22" s="23">
        <f t="shared" si="3"/>
        <v>3137.47417</v>
      </c>
      <c r="G22" s="176">
        <f t="shared" si="2"/>
        <v>3137.47417</v>
      </c>
      <c r="H22" s="191">
        <v>0</v>
      </c>
      <c r="I22" s="192"/>
      <c r="J22" s="193">
        <v>0</v>
      </c>
      <c r="K22" s="192"/>
      <c r="L22" s="193">
        <v>94.124170000000007</v>
      </c>
      <c r="M22" s="197">
        <v>3043.35</v>
      </c>
      <c r="N22" s="98"/>
      <c r="O22" s="29">
        <v>0</v>
      </c>
      <c r="P22" s="111"/>
      <c r="Q22" s="22">
        <v>0</v>
      </c>
      <c r="R22" s="88">
        <v>0</v>
      </c>
    </row>
    <row r="23" spans="2:30" ht="36.75" customHeight="1" x14ac:dyDescent="0.25">
      <c r="B23" s="245" t="s">
        <v>38</v>
      </c>
      <c r="C23" s="294" t="s">
        <v>30</v>
      </c>
      <c r="D23" s="294"/>
      <c r="E23" s="129" t="s">
        <v>28</v>
      </c>
      <c r="F23" s="23">
        <f t="shared" si="3"/>
        <v>200</v>
      </c>
      <c r="G23" s="176">
        <f t="shared" si="2"/>
        <v>200</v>
      </c>
      <c r="H23" s="191">
        <v>200</v>
      </c>
      <c r="I23" s="192"/>
      <c r="J23" s="196">
        <v>200</v>
      </c>
      <c r="K23" s="192"/>
      <c r="L23" s="193">
        <v>0</v>
      </c>
      <c r="M23" s="195">
        <v>0</v>
      </c>
      <c r="N23" s="98"/>
      <c r="O23" s="29">
        <v>0</v>
      </c>
      <c r="P23" s="111"/>
      <c r="Q23" s="22">
        <v>0</v>
      </c>
      <c r="R23" s="88">
        <v>0</v>
      </c>
      <c r="S23" s="10" t="s">
        <v>74</v>
      </c>
      <c r="T23" s="10" t="s">
        <v>90</v>
      </c>
      <c r="U23" s="11">
        <v>0</v>
      </c>
      <c r="V23" s="10" t="s">
        <v>63</v>
      </c>
      <c r="W23" s="10" t="s">
        <v>64</v>
      </c>
      <c r="X23" s="10" t="s">
        <v>81</v>
      </c>
      <c r="Y23" s="18">
        <v>2025648</v>
      </c>
      <c r="Z23" s="12" t="s">
        <v>66</v>
      </c>
      <c r="AA23" s="12" t="s">
        <v>91</v>
      </c>
      <c r="AB23" s="12" t="s">
        <v>68</v>
      </c>
      <c r="AC23" s="12" t="s">
        <v>83</v>
      </c>
    </row>
    <row r="24" spans="2:30" ht="36.75" customHeight="1" x14ac:dyDescent="0.25">
      <c r="B24" s="246" t="s">
        <v>40</v>
      </c>
      <c r="C24" s="298" t="s">
        <v>32</v>
      </c>
      <c r="D24" s="298"/>
      <c r="E24" s="133" t="s">
        <v>23</v>
      </c>
      <c r="F24" s="23">
        <f t="shared" si="3"/>
        <v>2106.4960000000001</v>
      </c>
      <c r="G24" s="176">
        <f t="shared" si="2"/>
        <v>2097.1949999999997</v>
      </c>
      <c r="H24" s="192">
        <v>323.89600000000002</v>
      </c>
      <c r="I24" s="192">
        <v>-9.3010000000000002</v>
      </c>
      <c r="J24" s="198">
        <v>314.59500000000003</v>
      </c>
      <c r="K24" s="199" t="s">
        <v>116</v>
      </c>
      <c r="L24" s="196">
        <v>1782.6</v>
      </c>
      <c r="M24" s="195">
        <v>0</v>
      </c>
      <c r="N24" s="98"/>
      <c r="O24" s="29">
        <v>0</v>
      </c>
      <c r="P24" s="111"/>
      <c r="Q24" s="22">
        <v>0</v>
      </c>
      <c r="R24" s="88">
        <v>0</v>
      </c>
      <c r="S24" s="3" t="s">
        <v>84</v>
      </c>
      <c r="T24" s="3" t="s">
        <v>85</v>
      </c>
      <c r="U24" s="2">
        <v>0</v>
      </c>
      <c r="V24" s="2" t="s">
        <v>63</v>
      </c>
      <c r="W24" s="2" t="s">
        <v>64</v>
      </c>
      <c r="X24" s="2" t="s">
        <v>86</v>
      </c>
      <c r="Y24" s="2">
        <v>323895.2</v>
      </c>
      <c r="Z24" s="2" t="s">
        <v>66</v>
      </c>
      <c r="AA24" s="2" t="s">
        <v>87</v>
      </c>
      <c r="AB24" s="2" t="s">
        <v>68</v>
      </c>
      <c r="AC24" s="2" t="s">
        <v>88</v>
      </c>
      <c r="AD24" s="2">
        <v>323895.2</v>
      </c>
    </row>
    <row r="25" spans="2:30" ht="36.75" customHeight="1" x14ac:dyDescent="0.25">
      <c r="B25" s="245" t="s">
        <v>42</v>
      </c>
      <c r="C25" s="294" t="s">
        <v>33</v>
      </c>
      <c r="D25" s="294"/>
      <c r="E25" s="129" t="s">
        <v>34</v>
      </c>
      <c r="F25" s="23">
        <f t="shared" si="3"/>
        <v>1919.549</v>
      </c>
      <c r="G25" s="176">
        <f t="shared" si="2"/>
        <v>1899.5490000000002</v>
      </c>
      <c r="H25" s="191">
        <v>20</v>
      </c>
      <c r="I25" s="192"/>
      <c r="J25" s="196">
        <v>0</v>
      </c>
      <c r="K25" s="192"/>
      <c r="L25" s="196">
        <v>56.985999999999997</v>
      </c>
      <c r="M25" s="195">
        <v>1842.5630000000001</v>
      </c>
      <c r="N25" s="98"/>
      <c r="O25" s="29">
        <v>0</v>
      </c>
      <c r="P25" s="111"/>
      <c r="Q25" s="22">
        <v>0</v>
      </c>
      <c r="R25" s="88">
        <v>0</v>
      </c>
      <c r="S25" s="10" t="s">
        <v>74</v>
      </c>
      <c r="T25" s="10" t="s">
        <v>90</v>
      </c>
      <c r="U25" s="11">
        <v>0</v>
      </c>
      <c r="V25" s="10" t="s">
        <v>63</v>
      </c>
      <c r="W25" s="10" t="s">
        <v>64</v>
      </c>
      <c r="X25" s="10" t="s">
        <v>81</v>
      </c>
      <c r="Y25" s="18">
        <v>2025648</v>
      </c>
      <c r="Z25" s="12" t="s">
        <v>66</v>
      </c>
      <c r="AA25" s="12" t="s">
        <v>91</v>
      </c>
      <c r="AB25" s="12" t="s">
        <v>68</v>
      </c>
      <c r="AC25" s="12" t="s">
        <v>83</v>
      </c>
    </row>
    <row r="26" spans="2:30" ht="36.75" customHeight="1" x14ac:dyDescent="0.25">
      <c r="B26" s="245" t="s">
        <v>45</v>
      </c>
      <c r="C26" s="294" t="s">
        <v>36</v>
      </c>
      <c r="D26" s="294"/>
      <c r="E26" s="129" t="s">
        <v>37</v>
      </c>
      <c r="F26" s="23">
        <f t="shared" si="3"/>
        <v>200</v>
      </c>
      <c r="G26" s="176">
        <f t="shared" si="2"/>
        <v>200</v>
      </c>
      <c r="H26" s="191">
        <v>200</v>
      </c>
      <c r="I26" s="192"/>
      <c r="J26" s="196">
        <v>200</v>
      </c>
      <c r="K26" s="192"/>
      <c r="L26" s="193">
        <v>0</v>
      </c>
      <c r="M26" s="195">
        <v>0</v>
      </c>
      <c r="N26" s="98"/>
      <c r="O26" s="29">
        <v>0</v>
      </c>
      <c r="P26" s="111"/>
      <c r="Q26" s="22">
        <v>0</v>
      </c>
      <c r="R26" s="88">
        <v>0</v>
      </c>
      <c r="S26" s="10" t="s">
        <v>74</v>
      </c>
      <c r="T26" s="10" t="s">
        <v>90</v>
      </c>
      <c r="U26" s="11">
        <v>0</v>
      </c>
      <c r="V26" s="10" t="s">
        <v>63</v>
      </c>
      <c r="W26" s="10" t="s">
        <v>64</v>
      </c>
      <c r="X26" s="10" t="s">
        <v>81</v>
      </c>
      <c r="Y26" s="18">
        <v>2025648</v>
      </c>
      <c r="Z26" s="12" t="s">
        <v>66</v>
      </c>
      <c r="AA26" s="12" t="s">
        <v>91</v>
      </c>
      <c r="AB26" s="12" t="s">
        <v>68</v>
      </c>
      <c r="AC26" s="12" t="s">
        <v>83</v>
      </c>
    </row>
    <row r="27" spans="2:30" ht="36.75" customHeight="1" x14ac:dyDescent="0.25">
      <c r="B27" s="245" t="s">
        <v>131</v>
      </c>
      <c r="C27" s="294" t="s">
        <v>39</v>
      </c>
      <c r="D27" s="295"/>
      <c r="E27" s="130" t="s">
        <v>23</v>
      </c>
      <c r="F27" s="23">
        <f t="shared" si="3"/>
        <v>275.8</v>
      </c>
      <c r="G27" s="176">
        <f t="shared" si="2"/>
        <v>275.8</v>
      </c>
      <c r="H27" s="191">
        <v>0</v>
      </c>
      <c r="I27" s="192"/>
      <c r="J27" s="193">
        <v>0</v>
      </c>
      <c r="K27" s="192"/>
      <c r="L27" s="196">
        <v>275.8</v>
      </c>
      <c r="M27" s="195">
        <v>0</v>
      </c>
      <c r="N27" s="98"/>
      <c r="O27" s="29">
        <v>0</v>
      </c>
      <c r="P27" s="111"/>
      <c r="Q27" s="22">
        <v>0</v>
      </c>
      <c r="R27" s="88">
        <v>0</v>
      </c>
    </row>
    <row r="28" spans="2:30" ht="36.75" customHeight="1" x14ac:dyDescent="0.25">
      <c r="B28" s="245" t="s">
        <v>132</v>
      </c>
      <c r="C28" s="295" t="s">
        <v>41</v>
      </c>
      <c r="D28" s="295"/>
      <c r="E28" s="130" t="s">
        <v>23</v>
      </c>
      <c r="F28" s="23">
        <f t="shared" si="3"/>
        <v>632</v>
      </c>
      <c r="G28" s="176">
        <f t="shared" si="2"/>
        <v>652</v>
      </c>
      <c r="H28" s="191">
        <v>632</v>
      </c>
      <c r="I28" s="192"/>
      <c r="J28" s="196">
        <v>652</v>
      </c>
      <c r="K28" s="192"/>
      <c r="L28" s="193">
        <v>0</v>
      </c>
      <c r="M28" s="195">
        <v>0</v>
      </c>
      <c r="N28" s="98"/>
      <c r="O28" s="29">
        <v>0</v>
      </c>
      <c r="P28" s="111"/>
      <c r="Q28" s="22">
        <v>0</v>
      </c>
      <c r="R28" s="88">
        <v>0</v>
      </c>
      <c r="S28" s="10" t="s">
        <v>74</v>
      </c>
      <c r="T28" s="10" t="s">
        <v>90</v>
      </c>
      <c r="U28" s="11">
        <v>0</v>
      </c>
      <c r="V28" s="10" t="s">
        <v>63</v>
      </c>
      <c r="W28" s="10" t="s">
        <v>64</v>
      </c>
      <c r="X28" s="10" t="s">
        <v>81</v>
      </c>
      <c r="Y28" s="18">
        <v>2025648</v>
      </c>
      <c r="Z28" s="12" t="s">
        <v>66</v>
      </c>
      <c r="AA28" s="12" t="s">
        <v>91</v>
      </c>
      <c r="AB28" s="12" t="s">
        <v>68</v>
      </c>
      <c r="AC28" s="12" t="s">
        <v>83</v>
      </c>
    </row>
    <row r="29" spans="2:30" ht="79.5" customHeight="1" x14ac:dyDescent="0.25">
      <c r="B29" s="245" t="s">
        <v>133</v>
      </c>
      <c r="C29" s="295" t="s">
        <v>43</v>
      </c>
      <c r="D29" s="295"/>
      <c r="E29" s="130" t="s">
        <v>44</v>
      </c>
      <c r="F29" s="23">
        <f t="shared" si="3"/>
        <v>167.77800000000002</v>
      </c>
      <c r="G29" s="176">
        <f t="shared" si="2"/>
        <v>151.63000000000002</v>
      </c>
      <c r="H29" s="192">
        <v>167.77800000000002</v>
      </c>
      <c r="I29" s="192">
        <v>-16.148</v>
      </c>
      <c r="J29" s="196">
        <v>151.63000000000002</v>
      </c>
      <c r="K29" s="199" t="s">
        <v>115</v>
      </c>
      <c r="L29" s="193">
        <v>0</v>
      </c>
      <c r="M29" s="195">
        <v>0</v>
      </c>
      <c r="N29" s="98"/>
      <c r="O29" s="29">
        <v>0</v>
      </c>
      <c r="P29" s="111"/>
      <c r="Q29" s="22">
        <v>0</v>
      </c>
      <c r="R29" s="88">
        <v>0</v>
      </c>
      <c r="S29" s="19" t="s">
        <v>89</v>
      </c>
      <c r="T29" s="19" t="s">
        <v>90</v>
      </c>
      <c r="U29" s="20">
        <v>0</v>
      </c>
      <c r="V29" s="20" t="s">
        <v>63</v>
      </c>
      <c r="W29" s="20" t="s">
        <v>64</v>
      </c>
      <c r="X29" s="20" t="s">
        <v>81</v>
      </c>
      <c r="Y29" s="20">
        <v>222000</v>
      </c>
      <c r="Z29" s="20" t="s">
        <v>66</v>
      </c>
      <c r="AA29" s="20" t="s">
        <v>91</v>
      </c>
      <c r="AB29" s="20" t="s">
        <v>68</v>
      </c>
      <c r="AC29" s="20" t="s">
        <v>83</v>
      </c>
      <c r="AD29" s="20">
        <v>222000</v>
      </c>
    </row>
    <row r="30" spans="2:30" ht="36.75" customHeight="1" x14ac:dyDescent="0.25">
      <c r="B30" s="245" t="s">
        <v>157</v>
      </c>
      <c r="C30" s="295" t="s">
        <v>141</v>
      </c>
      <c r="D30" s="295"/>
      <c r="E30" s="130" t="s">
        <v>147</v>
      </c>
      <c r="F30" s="23">
        <f t="shared" si="3"/>
        <v>2.222</v>
      </c>
      <c r="G30" s="176">
        <f t="shared" si="2"/>
        <v>22.222000000000001</v>
      </c>
      <c r="H30" s="192">
        <v>2.222</v>
      </c>
      <c r="I30" s="200">
        <v>20</v>
      </c>
      <c r="J30" s="193">
        <v>22.222000000000001</v>
      </c>
      <c r="K30" s="194" t="s">
        <v>125</v>
      </c>
      <c r="L30" s="193">
        <v>0</v>
      </c>
      <c r="M30" s="195">
        <v>0</v>
      </c>
      <c r="N30" s="98"/>
      <c r="O30" s="29">
        <v>0</v>
      </c>
      <c r="P30" s="111"/>
      <c r="Q30" s="22">
        <v>0</v>
      </c>
      <c r="R30" s="88">
        <v>0</v>
      </c>
      <c r="S30" s="13" t="s">
        <v>89</v>
      </c>
      <c r="T30" s="13" t="s">
        <v>90</v>
      </c>
      <c r="U30" s="17">
        <v>0</v>
      </c>
      <c r="V30" s="13" t="s">
        <v>63</v>
      </c>
      <c r="W30" s="13" t="s">
        <v>64</v>
      </c>
      <c r="X30" s="13" t="s">
        <v>81</v>
      </c>
      <c r="Y30" s="17">
        <v>222000</v>
      </c>
      <c r="Z30" s="15" t="s">
        <v>66</v>
      </c>
      <c r="AA30" s="15" t="s">
        <v>91</v>
      </c>
      <c r="AB30" s="15" t="s">
        <v>68</v>
      </c>
      <c r="AC30" s="15" t="s">
        <v>83</v>
      </c>
      <c r="AD30" s="17">
        <v>222000</v>
      </c>
    </row>
    <row r="31" spans="2:30" ht="36.75" customHeight="1" thickBot="1" x14ac:dyDescent="0.3">
      <c r="B31" s="247" t="s">
        <v>158</v>
      </c>
      <c r="C31" s="321" t="s">
        <v>135</v>
      </c>
      <c r="D31" s="322"/>
      <c r="E31" s="248" t="s">
        <v>16</v>
      </c>
      <c r="F31" s="151"/>
      <c r="G31" s="176">
        <f t="shared" si="2"/>
        <v>50</v>
      </c>
      <c r="H31" s="202"/>
      <c r="I31" s="203">
        <v>50</v>
      </c>
      <c r="J31" s="201">
        <v>50</v>
      </c>
      <c r="K31" s="204" t="s">
        <v>125</v>
      </c>
      <c r="L31" s="205">
        <v>0</v>
      </c>
      <c r="M31" s="206">
        <v>0</v>
      </c>
      <c r="N31" s="98"/>
      <c r="O31" s="29"/>
      <c r="P31" s="111"/>
      <c r="Q31" s="22"/>
      <c r="R31" s="88"/>
      <c r="S31" s="13"/>
      <c r="T31" s="13"/>
      <c r="U31" s="17"/>
      <c r="V31" s="13"/>
      <c r="W31" s="13"/>
      <c r="X31" s="13"/>
      <c r="Y31" s="17"/>
      <c r="Z31" s="15"/>
      <c r="AA31" s="15"/>
      <c r="AB31" s="15"/>
      <c r="AC31" s="15"/>
      <c r="AD31" s="17"/>
    </row>
    <row r="32" spans="2:30" ht="36.75" customHeight="1" thickBot="1" x14ac:dyDescent="0.3">
      <c r="B32" s="260"/>
      <c r="C32" s="315" t="s">
        <v>160</v>
      </c>
      <c r="D32" s="316"/>
      <c r="E32" s="261" t="s">
        <v>16</v>
      </c>
      <c r="F32" s="262"/>
      <c r="G32" s="196">
        <v>43.889519999999997</v>
      </c>
      <c r="H32" s="264"/>
      <c r="I32" s="265"/>
      <c r="J32" s="266">
        <v>43.889519999999997</v>
      </c>
      <c r="K32" s="267"/>
      <c r="L32" s="268">
        <v>0</v>
      </c>
      <c r="M32" s="269">
        <v>0</v>
      </c>
      <c r="N32" s="98"/>
      <c r="O32" s="29"/>
      <c r="P32" s="111"/>
      <c r="Q32" s="22"/>
      <c r="R32" s="88"/>
      <c r="S32" s="13"/>
      <c r="T32" s="13"/>
      <c r="U32" s="17"/>
      <c r="V32" s="13"/>
      <c r="W32" s="13"/>
      <c r="X32" s="13"/>
      <c r="Y32" s="17"/>
      <c r="Z32" s="15"/>
      <c r="AA32" s="15"/>
      <c r="AB32" s="15"/>
      <c r="AC32" s="15"/>
      <c r="AD32" s="17"/>
    </row>
    <row r="33" spans="2:30" ht="36.75" customHeight="1" thickBot="1" x14ac:dyDescent="0.3">
      <c r="B33" s="260"/>
      <c r="C33" s="315" t="s">
        <v>159</v>
      </c>
      <c r="D33" s="316"/>
      <c r="E33" s="261" t="s">
        <v>16</v>
      </c>
      <c r="F33" s="262"/>
      <c r="G33" s="263">
        <v>97.439920000000001</v>
      </c>
      <c r="H33" s="264"/>
      <c r="I33" s="265"/>
      <c r="J33" s="266">
        <v>97.439920000000001</v>
      </c>
      <c r="K33" s="267"/>
      <c r="L33" s="268">
        <v>0</v>
      </c>
      <c r="M33" s="269">
        <v>0</v>
      </c>
      <c r="N33" s="98"/>
      <c r="O33" s="29"/>
      <c r="P33" s="111"/>
      <c r="Q33" s="22"/>
      <c r="R33" s="88"/>
      <c r="S33" s="13"/>
      <c r="T33" s="13"/>
      <c r="U33" s="17"/>
      <c r="V33" s="13"/>
      <c r="W33" s="13"/>
      <c r="X33" s="13"/>
      <c r="Y33" s="17"/>
      <c r="Z33" s="15"/>
      <c r="AA33" s="15"/>
      <c r="AB33" s="15"/>
      <c r="AC33" s="15"/>
      <c r="AD33" s="17"/>
    </row>
    <row r="34" spans="2:30" s="170" customFormat="1" ht="36.75" customHeight="1" thickBot="1" x14ac:dyDescent="0.3">
      <c r="B34" s="160" t="s">
        <v>46</v>
      </c>
      <c r="C34" s="207" t="s">
        <v>47</v>
      </c>
      <c r="D34" s="207"/>
      <c r="E34" s="208"/>
      <c r="F34" s="209">
        <f>F35</f>
        <v>19.866</v>
      </c>
      <c r="G34" s="162">
        <f>J34+L34+M34</f>
        <v>170.11399999999998</v>
      </c>
      <c r="H34" s="209">
        <f>H35</f>
        <v>19.866</v>
      </c>
      <c r="I34" s="209">
        <f>I35</f>
        <v>150.24799999999999</v>
      </c>
      <c r="J34" s="162">
        <f>H34+I34</f>
        <v>170.11399999999998</v>
      </c>
      <c r="K34" s="209"/>
      <c r="L34" s="209">
        <v>0</v>
      </c>
      <c r="M34" s="210">
        <v>0</v>
      </c>
      <c r="N34" s="211"/>
      <c r="O34" s="212">
        <f>O35</f>
        <v>0</v>
      </c>
      <c r="P34" s="213"/>
      <c r="Q34" s="214">
        <f t="shared" ref="Q34:R34" si="4">Q35</f>
        <v>0</v>
      </c>
      <c r="R34" s="215">
        <f t="shared" si="4"/>
        <v>0</v>
      </c>
      <c r="S34" s="169"/>
      <c r="T34" s="169"/>
    </row>
    <row r="35" spans="2:30" ht="48" customHeight="1" thickBot="1" x14ac:dyDescent="0.3">
      <c r="B35" s="247" t="s">
        <v>97</v>
      </c>
      <c r="C35" s="321" t="s">
        <v>48</v>
      </c>
      <c r="D35" s="322"/>
      <c r="E35" s="248" t="s">
        <v>148</v>
      </c>
      <c r="F35" s="60">
        <f t="shared" si="3"/>
        <v>19.866</v>
      </c>
      <c r="G35" s="176">
        <f t="shared" si="2"/>
        <v>170.11399999999998</v>
      </c>
      <c r="H35" s="202">
        <v>19.866</v>
      </c>
      <c r="I35" s="203">
        <v>150.24799999999999</v>
      </c>
      <c r="J35" s="201">
        <v>170.11399999999998</v>
      </c>
      <c r="K35" s="204" t="s">
        <v>136</v>
      </c>
      <c r="L35" s="205">
        <v>0</v>
      </c>
      <c r="M35" s="206">
        <v>0</v>
      </c>
      <c r="N35" s="102"/>
      <c r="O35" s="91">
        <v>0</v>
      </c>
      <c r="P35" s="1"/>
      <c r="Q35" s="26">
        <v>0</v>
      </c>
      <c r="R35" s="32">
        <v>0</v>
      </c>
      <c r="S35" s="10" t="s">
        <v>79</v>
      </c>
      <c r="T35" s="10" t="s">
        <v>80</v>
      </c>
      <c r="U35" s="11">
        <v>18416</v>
      </c>
      <c r="V35" s="10" t="s">
        <v>63</v>
      </c>
      <c r="W35" s="10" t="s">
        <v>64</v>
      </c>
      <c r="X35" s="10" t="s">
        <v>81</v>
      </c>
      <c r="Y35" s="18">
        <v>19866</v>
      </c>
      <c r="Z35" s="12" t="s">
        <v>66</v>
      </c>
      <c r="AA35" s="12" t="s">
        <v>82</v>
      </c>
      <c r="AB35" s="12" t="s">
        <v>68</v>
      </c>
      <c r="AC35" s="12" t="s">
        <v>83</v>
      </c>
      <c r="AD35" s="11">
        <v>19866</v>
      </c>
    </row>
    <row r="36" spans="2:30" s="170" customFormat="1" ht="36.75" customHeight="1" thickBot="1" x14ac:dyDescent="0.3">
      <c r="B36" s="160" t="s">
        <v>49</v>
      </c>
      <c r="C36" s="207" t="s">
        <v>50</v>
      </c>
      <c r="D36" s="207"/>
      <c r="E36" s="208"/>
      <c r="F36" s="209">
        <f>SUM(F37:F43)</f>
        <v>15583.255999999999</v>
      </c>
      <c r="G36" s="216">
        <f>J36+L36+M36</f>
        <v>15583.255999999999</v>
      </c>
      <c r="H36" s="217">
        <f>SUM(H37:H43)</f>
        <v>52</v>
      </c>
      <c r="I36" s="217">
        <f>SUM(I37:I43)</f>
        <v>0</v>
      </c>
      <c r="J36" s="216">
        <f>H36+I36</f>
        <v>52</v>
      </c>
      <c r="K36" s="217"/>
      <c r="L36" s="217">
        <f>SUM(L37:L43)</f>
        <v>196.3</v>
      </c>
      <c r="M36" s="218">
        <f>SUM(M37:M43)</f>
        <v>15334.956</v>
      </c>
      <c r="N36" s="211"/>
      <c r="O36" s="172">
        <f>SUM(O37:O43)</f>
        <v>6.3887800000000006</v>
      </c>
      <c r="P36" s="173"/>
      <c r="Q36" s="174">
        <f t="shared" ref="Q36:R36" si="5">SUM(Q37:Q43)</f>
        <v>0</v>
      </c>
      <c r="R36" s="175">
        <f t="shared" si="5"/>
        <v>0</v>
      </c>
      <c r="S36" s="169"/>
      <c r="T36" s="169"/>
    </row>
    <row r="37" spans="2:30" ht="36.75" customHeight="1" x14ac:dyDescent="0.25">
      <c r="B37" s="249" t="s">
        <v>51</v>
      </c>
      <c r="C37" s="325" t="s">
        <v>52</v>
      </c>
      <c r="D37" s="326"/>
      <c r="E37" s="250" t="s">
        <v>53</v>
      </c>
      <c r="F37" s="45">
        <f t="shared" si="3"/>
        <v>15334.956</v>
      </c>
      <c r="G37" s="219">
        <f>J37+L37+M37</f>
        <v>15334.956</v>
      </c>
      <c r="H37" s="220">
        <v>0</v>
      </c>
      <c r="I37" s="221"/>
      <c r="J37" s="222">
        <v>0</v>
      </c>
      <c r="K37" s="221"/>
      <c r="L37" s="222">
        <v>0</v>
      </c>
      <c r="M37" s="223">
        <v>15334.956</v>
      </c>
      <c r="N37" s="98"/>
      <c r="O37" s="92">
        <v>0</v>
      </c>
      <c r="P37" s="114"/>
      <c r="Q37" s="126">
        <v>0</v>
      </c>
      <c r="R37" s="96">
        <v>0</v>
      </c>
    </row>
    <row r="38" spans="2:30" ht="36.75" customHeight="1" x14ac:dyDescent="0.25">
      <c r="B38" s="327" t="s">
        <v>54</v>
      </c>
      <c r="C38" s="329" t="s">
        <v>55</v>
      </c>
      <c r="D38" s="330"/>
      <c r="E38" s="130" t="s">
        <v>56</v>
      </c>
      <c r="F38" s="23">
        <f t="shared" si="3"/>
        <v>196.3</v>
      </c>
      <c r="G38" s="219">
        <f t="shared" ref="G38:G43" si="6">J38+L38+M38</f>
        <v>196.3</v>
      </c>
      <c r="H38" s="333">
        <v>0</v>
      </c>
      <c r="I38" s="192"/>
      <c r="J38" s="196">
        <v>0</v>
      </c>
      <c r="K38" s="192"/>
      <c r="L38" s="334">
        <v>196.3</v>
      </c>
      <c r="M38" s="335">
        <v>0</v>
      </c>
      <c r="N38" s="103"/>
      <c r="O38" s="271">
        <v>0</v>
      </c>
      <c r="P38" s="115"/>
      <c r="Q38" s="272">
        <v>0</v>
      </c>
      <c r="R38" s="274">
        <v>0</v>
      </c>
    </row>
    <row r="39" spans="2:30" ht="36.75" customHeight="1" x14ac:dyDescent="0.25">
      <c r="B39" s="328"/>
      <c r="C39" s="331"/>
      <c r="D39" s="332"/>
      <c r="E39" s="130" t="s">
        <v>57</v>
      </c>
      <c r="F39" s="23">
        <f t="shared" si="3"/>
        <v>0</v>
      </c>
      <c r="G39" s="219">
        <f t="shared" si="6"/>
        <v>0</v>
      </c>
      <c r="H39" s="333"/>
      <c r="I39" s="192"/>
      <c r="J39" s="196">
        <v>0</v>
      </c>
      <c r="K39" s="192"/>
      <c r="L39" s="334"/>
      <c r="M39" s="335"/>
      <c r="N39" s="104"/>
      <c r="O39" s="271"/>
      <c r="P39" s="115"/>
      <c r="Q39" s="273"/>
      <c r="R39" s="275"/>
    </row>
    <row r="40" spans="2:30" ht="36.75" customHeight="1" x14ac:dyDescent="0.25">
      <c r="B40" s="245" t="s">
        <v>58</v>
      </c>
      <c r="C40" s="323" t="s">
        <v>142</v>
      </c>
      <c r="D40" s="324"/>
      <c r="E40" s="130" t="s">
        <v>59</v>
      </c>
      <c r="F40" s="23">
        <f t="shared" si="3"/>
        <v>25</v>
      </c>
      <c r="G40" s="219">
        <f t="shared" si="6"/>
        <v>25</v>
      </c>
      <c r="H40" s="224">
        <v>25</v>
      </c>
      <c r="I40" s="192"/>
      <c r="J40" s="196">
        <v>25</v>
      </c>
      <c r="K40" s="192"/>
      <c r="L40" s="193">
        <v>0</v>
      </c>
      <c r="M40" s="195">
        <v>0</v>
      </c>
      <c r="N40" s="98"/>
      <c r="O40" s="29">
        <v>0</v>
      </c>
      <c r="P40" s="111"/>
      <c r="Q40" s="22">
        <v>0</v>
      </c>
      <c r="R40" s="88">
        <v>0</v>
      </c>
      <c r="S40" s="13" t="s">
        <v>89</v>
      </c>
      <c r="T40" s="13" t="s">
        <v>90</v>
      </c>
      <c r="U40" s="17">
        <v>0</v>
      </c>
      <c r="V40" s="13" t="s">
        <v>63</v>
      </c>
      <c r="W40" s="13" t="s">
        <v>64</v>
      </c>
      <c r="X40" s="13" t="s">
        <v>81</v>
      </c>
      <c r="Y40" s="17">
        <v>222000</v>
      </c>
      <c r="Z40" s="15" t="s">
        <v>66</v>
      </c>
      <c r="AA40" s="15" t="s">
        <v>91</v>
      </c>
      <c r="AB40" s="15" t="s">
        <v>68</v>
      </c>
      <c r="AC40" s="15" t="s">
        <v>83</v>
      </c>
      <c r="AD40" s="17">
        <v>222000</v>
      </c>
    </row>
    <row r="41" spans="2:30" ht="36.75" customHeight="1" x14ac:dyDescent="0.25">
      <c r="B41" s="244" t="s">
        <v>102</v>
      </c>
      <c r="C41" s="323" t="s">
        <v>143</v>
      </c>
      <c r="D41" s="324"/>
      <c r="E41" s="130" t="s">
        <v>59</v>
      </c>
      <c r="F41" s="23">
        <f t="shared" si="3"/>
        <v>6</v>
      </c>
      <c r="G41" s="219">
        <f t="shared" si="6"/>
        <v>6</v>
      </c>
      <c r="H41" s="224">
        <v>6</v>
      </c>
      <c r="I41" s="192"/>
      <c r="J41" s="196">
        <v>6</v>
      </c>
      <c r="K41" s="192"/>
      <c r="L41" s="193">
        <v>0</v>
      </c>
      <c r="M41" s="195">
        <v>0</v>
      </c>
      <c r="N41" s="98"/>
      <c r="O41" s="29">
        <v>0</v>
      </c>
      <c r="P41" s="111"/>
      <c r="Q41" s="22">
        <v>0</v>
      </c>
      <c r="R41" s="88">
        <v>0</v>
      </c>
      <c r="S41" s="13" t="s">
        <v>89</v>
      </c>
      <c r="T41" s="13" t="s">
        <v>90</v>
      </c>
      <c r="U41" s="17">
        <v>0</v>
      </c>
      <c r="V41" s="13" t="s">
        <v>63</v>
      </c>
      <c r="W41" s="13" t="s">
        <v>64</v>
      </c>
      <c r="X41" s="13" t="s">
        <v>81</v>
      </c>
      <c r="Y41" s="17">
        <v>222000</v>
      </c>
      <c r="Z41" s="15" t="s">
        <v>66</v>
      </c>
      <c r="AA41" s="15" t="s">
        <v>91</v>
      </c>
      <c r="AB41" s="15" t="s">
        <v>68</v>
      </c>
      <c r="AC41" s="15" t="s">
        <v>83</v>
      </c>
      <c r="AD41" s="17">
        <v>222000</v>
      </c>
    </row>
    <row r="42" spans="2:30" ht="36.75" customHeight="1" x14ac:dyDescent="0.25">
      <c r="B42" s="244" t="s">
        <v>103</v>
      </c>
      <c r="C42" s="323" t="s">
        <v>144</v>
      </c>
      <c r="D42" s="324"/>
      <c r="E42" s="130" t="s">
        <v>59</v>
      </c>
      <c r="F42" s="23">
        <f t="shared" si="3"/>
        <v>15</v>
      </c>
      <c r="G42" s="219">
        <f t="shared" si="6"/>
        <v>15</v>
      </c>
      <c r="H42" s="224">
        <v>15</v>
      </c>
      <c r="I42" s="192"/>
      <c r="J42" s="196">
        <v>15</v>
      </c>
      <c r="K42" s="192"/>
      <c r="L42" s="193">
        <v>0</v>
      </c>
      <c r="M42" s="195">
        <v>0</v>
      </c>
      <c r="N42" s="98"/>
      <c r="O42" s="29">
        <f>1.6</f>
        <v>1.6</v>
      </c>
      <c r="P42" s="117">
        <f>J42-O42</f>
        <v>13.4</v>
      </c>
      <c r="Q42" s="22">
        <v>0</v>
      </c>
      <c r="R42" s="88">
        <v>0</v>
      </c>
      <c r="S42" s="13" t="s">
        <v>89</v>
      </c>
      <c r="T42" s="13" t="s">
        <v>90</v>
      </c>
      <c r="U42" s="17">
        <v>0</v>
      </c>
      <c r="V42" s="13" t="s">
        <v>63</v>
      </c>
      <c r="W42" s="13" t="s">
        <v>64</v>
      </c>
      <c r="X42" s="13" t="s">
        <v>81</v>
      </c>
      <c r="Y42" s="17">
        <v>222000</v>
      </c>
      <c r="Z42" s="15" t="s">
        <v>66</v>
      </c>
      <c r="AA42" s="15" t="s">
        <v>91</v>
      </c>
      <c r="AB42" s="15" t="s">
        <v>68</v>
      </c>
      <c r="AC42" s="15" t="s">
        <v>83</v>
      </c>
      <c r="AD42" s="17">
        <v>222000</v>
      </c>
    </row>
    <row r="43" spans="2:30" ht="37.5" customHeight="1" thickBot="1" x14ac:dyDescent="0.3">
      <c r="B43" s="251" t="s">
        <v>104</v>
      </c>
      <c r="C43" s="317" t="s">
        <v>145</v>
      </c>
      <c r="D43" s="318"/>
      <c r="E43" s="128" t="s">
        <v>59</v>
      </c>
      <c r="F43" s="50">
        <f t="shared" si="3"/>
        <v>6</v>
      </c>
      <c r="G43" s="219">
        <f t="shared" si="6"/>
        <v>6</v>
      </c>
      <c r="H43" s="225">
        <v>6</v>
      </c>
      <c r="I43" s="181"/>
      <c r="J43" s="226">
        <v>6</v>
      </c>
      <c r="K43" s="181"/>
      <c r="L43" s="182">
        <v>0</v>
      </c>
      <c r="M43" s="183">
        <v>0</v>
      </c>
      <c r="N43" s="98"/>
      <c r="O43" s="29">
        <f>3.58878+1.2</f>
        <v>4.78878</v>
      </c>
      <c r="P43" s="117">
        <f>J43-O43</f>
        <v>1.21122</v>
      </c>
      <c r="Q43" s="22">
        <v>0</v>
      </c>
      <c r="R43" s="88">
        <v>0</v>
      </c>
      <c r="S43" s="13" t="s">
        <v>89</v>
      </c>
      <c r="T43" s="13" t="s">
        <v>90</v>
      </c>
      <c r="U43" s="17">
        <v>0</v>
      </c>
      <c r="V43" s="13" t="s">
        <v>63</v>
      </c>
      <c r="W43" s="13" t="s">
        <v>64</v>
      </c>
      <c r="X43" s="13" t="s">
        <v>81</v>
      </c>
      <c r="Y43" s="17">
        <v>222000</v>
      </c>
      <c r="Z43" s="15" t="s">
        <v>66</v>
      </c>
      <c r="AA43" s="15" t="s">
        <v>91</v>
      </c>
      <c r="AB43" s="15" t="s">
        <v>68</v>
      </c>
      <c r="AC43" s="15" t="s">
        <v>83</v>
      </c>
      <c r="AD43" s="17">
        <v>222000</v>
      </c>
    </row>
    <row r="44" spans="2:30" s="236" customFormat="1" ht="36.75" customHeight="1" thickBot="1" x14ac:dyDescent="0.35">
      <c r="B44" s="227"/>
      <c r="C44" s="319" t="s">
        <v>60</v>
      </c>
      <c r="D44" s="320"/>
      <c r="E44" s="228"/>
      <c r="F44" s="229">
        <f>F7+F10+F34+F36</f>
        <v>61467.157590000003</v>
      </c>
      <c r="G44" s="229">
        <f>J44+L44+M44</f>
        <v>61591.956589999994</v>
      </c>
      <c r="H44" s="230">
        <f>H7+H10+H34+H36</f>
        <v>8313.2009999999991</v>
      </c>
      <c r="I44" s="230">
        <f>I7+I10+I34+I36</f>
        <v>124.79899999999999</v>
      </c>
      <c r="J44" s="229">
        <f>J7+J10+J34+J36</f>
        <v>8437.9999999999982</v>
      </c>
      <c r="K44" s="230"/>
      <c r="L44" s="229">
        <f>L7+L10+L34+L36</f>
        <v>16839.670589999998</v>
      </c>
      <c r="M44" s="229">
        <f>M7+M10+M34+M36</f>
        <v>36314.286</v>
      </c>
      <c r="N44" s="231"/>
      <c r="O44" s="232">
        <f>O7+O10+O34+O36</f>
        <v>6.3887800000000006</v>
      </c>
      <c r="P44" s="233"/>
      <c r="Q44" s="234">
        <f>Q7+Q10+Q34+Q36</f>
        <v>0</v>
      </c>
      <c r="R44" s="235">
        <f>R7+R10+R34+R36</f>
        <v>0</v>
      </c>
    </row>
    <row r="45" spans="2:30" s="6" customFormat="1" ht="36.75" customHeight="1" x14ac:dyDescent="0.25">
      <c r="B45" s="34"/>
      <c r="E45" s="35"/>
      <c r="G45" s="107"/>
      <c r="H45" s="34"/>
      <c r="I45" s="34"/>
      <c r="J45" s="108"/>
      <c r="K45" s="34"/>
      <c r="S45" s="34"/>
      <c r="T45" s="34"/>
    </row>
    <row r="46" spans="2:30" s="6" customFormat="1" ht="36.75" customHeight="1" x14ac:dyDescent="0.25">
      <c r="B46" s="34"/>
      <c r="D46" s="34"/>
      <c r="E46" s="35"/>
      <c r="H46" s="118"/>
      <c r="I46" s="34"/>
      <c r="J46" s="34"/>
      <c r="K46" s="34"/>
      <c r="P46" s="118">
        <f>P40+P41+P42+P43+P29+P30</f>
        <v>14.611219999999999</v>
      </c>
      <c r="S46" s="34"/>
      <c r="T46" s="34"/>
    </row>
    <row r="47" spans="2:30" s="6" customFormat="1" ht="36.75" customHeight="1" x14ac:dyDescent="0.25">
      <c r="B47" s="34"/>
      <c r="D47" s="34"/>
      <c r="E47" s="35"/>
      <c r="H47" s="34"/>
      <c r="I47" s="34"/>
      <c r="J47" s="34"/>
      <c r="K47" s="34"/>
      <c r="S47" s="34"/>
      <c r="T47" s="34"/>
    </row>
    <row r="48" spans="2:30" s="6" customFormat="1" ht="36.75" customHeight="1" x14ac:dyDescent="0.25">
      <c r="B48" s="34"/>
      <c r="E48" s="35"/>
      <c r="H48" s="34"/>
      <c r="I48" s="34"/>
      <c r="J48" s="34"/>
      <c r="K48" s="34"/>
      <c r="S48" s="34"/>
      <c r="T48" s="34"/>
    </row>
    <row r="49" spans="2:20" s="6" customFormat="1" ht="36.75" customHeight="1" x14ac:dyDescent="0.25">
      <c r="B49" s="34"/>
      <c r="E49" s="35"/>
      <c r="H49" s="34"/>
      <c r="I49" s="34"/>
      <c r="J49" s="34"/>
      <c r="K49" s="34"/>
      <c r="S49" s="34"/>
      <c r="T49" s="34"/>
    </row>
    <row r="50" spans="2:20" s="6" customFormat="1" ht="36.75" customHeight="1" x14ac:dyDescent="0.25">
      <c r="B50" s="34"/>
      <c r="E50" s="35"/>
      <c r="H50" s="34"/>
      <c r="I50" s="34"/>
      <c r="J50" s="34"/>
      <c r="K50" s="34"/>
      <c r="S50" s="34"/>
      <c r="T50" s="34"/>
    </row>
    <row r="51" spans="2:20" s="6" customFormat="1" ht="36.75" customHeight="1" x14ac:dyDescent="0.25">
      <c r="B51" s="34"/>
      <c r="E51" s="35"/>
      <c r="H51" s="34"/>
      <c r="I51" s="34"/>
      <c r="J51" s="34"/>
      <c r="K51" s="34"/>
      <c r="S51" s="34"/>
      <c r="T51" s="34"/>
    </row>
    <row r="52" spans="2:20" s="6" customFormat="1" ht="36.75" customHeight="1" x14ac:dyDescent="0.25">
      <c r="B52" s="34"/>
      <c r="E52" s="35"/>
      <c r="H52" s="34"/>
      <c r="I52" s="34"/>
      <c r="J52" s="34"/>
      <c r="K52" s="34"/>
      <c r="S52" s="34"/>
      <c r="T52" s="34"/>
    </row>
    <row r="53" spans="2:20" s="6" customFormat="1" ht="36.75" customHeight="1" x14ac:dyDescent="0.25">
      <c r="B53" s="34"/>
      <c r="E53" s="35"/>
      <c r="H53" s="34"/>
      <c r="I53" s="34"/>
      <c r="J53" s="34"/>
      <c r="K53" s="34"/>
      <c r="S53" s="34"/>
      <c r="T53" s="34"/>
    </row>
    <row r="54" spans="2:20" s="6" customFormat="1" ht="36.75" customHeight="1" x14ac:dyDescent="0.25">
      <c r="B54" s="34"/>
      <c r="E54" s="35"/>
      <c r="H54" s="34"/>
      <c r="I54" s="34"/>
      <c r="J54" s="34"/>
      <c r="K54" s="34"/>
      <c r="S54" s="34"/>
      <c r="T54" s="34"/>
    </row>
    <row r="55" spans="2:20" s="6" customFormat="1" ht="36.75" customHeight="1" x14ac:dyDescent="0.25">
      <c r="B55" s="34"/>
      <c r="E55" s="35"/>
      <c r="H55" s="34"/>
      <c r="I55" s="34"/>
      <c r="J55" s="34"/>
      <c r="K55" s="34"/>
      <c r="S55" s="34"/>
      <c r="T55" s="34"/>
    </row>
    <row r="56" spans="2:20" s="6" customFormat="1" ht="36.75" customHeight="1" x14ac:dyDescent="0.25">
      <c r="B56" s="34"/>
      <c r="E56" s="35"/>
      <c r="H56" s="34"/>
      <c r="I56" s="34"/>
      <c r="J56" s="34"/>
      <c r="K56" s="34"/>
      <c r="S56" s="34"/>
      <c r="T56" s="34"/>
    </row>
    <row r="57" spans="2:20" s="6" customFormat="1" ht="36.75" customHeight="1" x14ac:dyDescent="0.25">
      <c r="B57" s="34"/>
      <c r="E57" s="35"/>
      <c r="H57" s="34"/>
      <c r="I57" s="34"/>
      <c r="J57" s="34"/>
      <c r="K57" s="34"/>
      <c r="S57" s="34"/>
      <c r="T57" s="34"/>
    </row>
    <row r="58" spans="2:20" s="6" customFormat="1" ht="36.75" customHeight="1" x14ac:dyDescent="0.25">
      <c r="B58" s="34"/>
      <c r="E58" s="35"/>
      <c r="H58" s="34"/>
      <c r="I58" s="34"/>
      <c r="J58" s="34"/>
      <c r="K58" s="34"/>
      <c r="S58" s="34"/>
      <c r="T58" s="34"/>
    </row>
    <row r="59" spans="2:20" s="6" customFormat="1" ht="36.75" customHeight="1" x14ac:dyDescent="0.25">
      <c r="B59" s="34"/>
      <c r="E59" s="35"/>
      <c r="H59" s="34"/>
      <c r="I59" s="34"/>
      <c r="J59" s="34"/>
      <c r="K59" s="34"/>
      <c r="S59" s="34"/>
      <c r="T59" s="34"/>
    </row>
    <row r="60" spans="2:20" s="6" customFormat="1" ht="36.75" customHeight="1" x14ac:dyDescent="0.25">
      <c r="B60" s="34"/>
      <c r="E60" s="35"/>
      <c r="H60" s="34"/>
      <c r="I60" s="34"/>
      <c r="J60" s="34"/>
      <c r="K60" s="34"/>
      <c r="S60" s="34"/>
      <c r="T60" s="34"/>
    </row>
    <row r="61" spans="2:20" s="6" customFormat="1" ht="36.75" customHeight="1" x14ac:dyDescent="0.25">
      <c r="B61" s="34"/>
      <c r="E61" s="35"/>
      <c r="H61" s="34"/>
      <c r="I61" s="34"/>
      <c r="J61" s="34"/>
      <c r="K61" s="34"/>
      <c r="S61" s="34"/>
      <c r="T61" s="34"/>
    </row>
    <row r="62" spans="2:20" s="6" customFormat="1" ht="36.75" customHeight="1" x14ac:dyDescent="0.25">
      <c r="B62" s="34"/>
      <c r="E62" s="35"/>
      <c r="H62" s="34"/>
      <c r="I62" s="34"/>
      <c r="J62" s="34"/>
      <c r="K62" s="34"/>
      <c r="S62" s="34"/>
      <c r="T62" s="34"/>
    </row>
    <row r="63" spans="2:20" s="6" customFormat="1" ht="36.75" customHeight="1" x14ac:dyDescent="0.25">
      <c r="B63" s="34"/>
      <c r="E63" s="35"/>
      <c r="H63" s="34"/>
      <c r="I63" s="34"/>
      <c r="J63" s="34"/>
      <c r="K63" s="34"/>
      <c r="S63" s="34"/>
      <c r="T63" s="34"/>
    </row>
    <row r="64" spans="2:20" s="6" customFormat="1" ht="36.75" customHeight="1" x14ac:dyDescent="0.25">
      <c r="B64" s="34"/>
      <c r="E64" s="35"/>
      <c r="H64" s="34"/>
      <c r="I64" s="34"/>
      <c r="J64" s="34"/>
      <c r="K64" s="34"/>
      <c r="S64" s="34"/>
      <c r="T64" s="34"/>
    </row>
    <row r="65" spans="2:20" s="6" customFormat="1" ht="36.75" customHeight="1" x14ac:dyDescent="0.25">
      <c r="B65" s="34"/>
      <c r="E65" s="35"/>
      <c r="H65" s="34"/>
      <c r="I65" s="34"/>
      <c r="J65" s="34"/>
      <c r="K65" s="34"/>
      <c r="S65" s="34"/>
      <c r="T65" s="34"/>
    </row>
    <row r="66" spans="2:20" s="6" customFormat="1" ht="36.75" customHeight="1" x14ac:dyDescent="0.25">
      <c r="B66" s="34"/>
      <c r="E66" s="35"/>
      <c r="H66" s="34"/>
      <c r="I66" s="34"/>
      <c r="J66" s="34"/>
      <c r="K66" s="34"/>
      <c r="S66" s="34"/>
      <c r="T66" s="34"/>
    </row>
    <row r="67" spans="2:20" s="6" customFormat="1" ht="36.75" customHeight="1" x14ac:dyDescent="0.25">
      <c r="B67" s="34"/>
      <c r="E67" s="35"/>
      <c r="H67" s="34"/>
      <c r="I67" s="34"/>
      <c r="J67" s="34"/>
      <c r="K67" s="34"/>
      <c r="S67" s="34"/>
      <c r="T67" s="34"/>
    </row>
    <row r="68" spans="2:20" s="6" customFormat="1" ht="36.75" customHeight="1" x14ac:dyDescent="0.25">
      <c r="B68" s="34"/>
      <c r="E68" s="35"/>
      <c r="H68" s="34"/>
      <c r="I68" s="34"/>
      <c r="J68" s="34"/>
      <c r="K68" s="34"/>
      <c r="S68" s="34"/>
      <c r="T68" s="34"/>
    </row>
    <row r="69" spans="2:20" s="6" customFormat="1" ht="36.75" customHeight="1" x14ac:dyDescent="0.25">
      <c r="B69" s="34"/>
      <c r="E69" s="35"/>
      <c r="H69" s="34"/>
      <c r="I69" s="34"/>
      <c r="J69" s="34"/>
      <c r="K69" s="34"/>
      <c r="S69" s="34"/>
      <c r="T69" s="34"/>
    </row>
    <row r="70" spans="2:20" s="6" customFormat="1" ht="36.75" customHeight="1" x14ac:dyDescent="0.25">
      <c r="B70" s="34"/>
      <c r="E70" s="35"/>
      <c r="H70" s="34"/>
      <c r="I70" s="34"/>
      <c r="J70" s="34"/>
      <c r="K70" s="34"/>
      <c r="S70" s="34"/>
      <c r="T70" s="34"/>
    </row>
    <row r="71" spans="2:20" s="6" customFormat="1" ht="36.75" customHeight="1" x14ac:dyDescent="0.25">
      <c r="B71" s="34"/>
      <c r="E71" s="35"/>
      <c r="H71" s="34"/>
      <c r="I71" s="34"/>
      <c r="J71" s="34"/>
      <c r="K71" s="34"/>
      <c r="S71" s="34"/>
      <c r="T71" s="34"/>
    </row>
    <row r="72" spans="2:20" s="6" customFormat="1" ht="36.75" customHeight="1" x14ac:dyDescent="0.25">
      <c r="B72" s="34"/>
      <c r="E72" s="35"/>
      <c r="H72" s="34"/>
      <c r="I72" s="34"/>
      <c r="J72" s="34"/>
      <c r="K72" s="34"/>
      <c r="S72" s="34"/>
      <c r="T72" s="34"/>
    </row>
    <row r="73" spans="2:20" s="6" customFormat="1" ht="36.75" customHeight="1" x14ac:dyDescent="0.25">
      <c r="B73" s="34"/>
      <c r="E73" s="35"/>
      <c r="H73" s="34"/>
      <c r="I73" s="34"/>
      <c r="J73" s="34"/>
      <c r="K73" s="34"/>
      <c r="S73" s="34"/>
      <c r="T73" s="34"/>
    </row>
    <row r="74" spans="2:20" s="6" customFormat="1" ht="36.75" customHeight="1" x14ac:dyDescent="0.25">
      <c r="B74" s="34"/>
      <c r="E74" s="35"/>
      <c r="H74" s="34"/>
      <c r="I74" s="34"/>
      <c r="J74" s="34"/>
      <c r="K74" s="34"/>
      <c r="S74" s="34"/>
      <c r="T74" s="34"/>
    </row>
    <row r="75" spans="2:20" s="6" customFormat="1" ht="36.75" customHeight="1" x14ac:dyDescent="0.25">
      <c r="B75" s="34"/>
      <c r="E75" s="35"/>
      <c r="H75" s="34"/>
      <c r="I75" s="34"/>
      <c r="J75" s="34"/>
      <c r="K75" s="34"/>
      <c r="S75" s="34"/>
      <c r="T75" s="34"/>
    </row>
    <row r="76" spans="2:20" s="6" customFormat="1" ht="36.75" customHeight="1" x14ac:dyDescent="0.25">
      <c r="B76" s="34"/>
      <c r="E76" s="35"/>
      <c r="H76" s="34"/>
      <c r="I76" s="34"/>
      <c r="J76" s="34"/>
      <c r="K76" s="34"/>
      <c r="S76" s="34"/>
      <c r="T76" s="34"/>
    </row>
    <row r="77" spans="2:20" s="6" customFormat="1" ht="36.75" customHeight="1" x14ac:dyDescent="0.25">
      <c r="B77" s="34"/>
      <c r="E77" s="35"/>
      <c r="H77" s="34"/>
      <c r="I77" s="34"/>
      <c r="J77" s="34"/>
      <c r="K77" s="34"/>
      <c r="S77" s="34"/>
      <c r="T77" s="34"/>
    </row>
    <row r="78" spans="2:20" s="6" customFormat="1" ht="36.75" customHeight="1" x14ac:dyDescent="0.25">
      <c r="B78" s="34"/>
      <c r="E78" s="35"/>
      <c r="H78" s="34"/>
      <c r="I78" s="34"/>
      <c r="J78" s="34"/>
      <c r="K78" s="34"/>
      <c r="S78" s="34"/>
      <c r="T78" s="34"/>
    </row>
    <row r="79" spans="2:20" s="6" customFormat="1" ht="36.75" customHeight="1" x14ac:dyDescent="0.25">
      <c r="B79" s="34"/>
      <c r="E79" s="35"/>
      <c r="H79" s="34"/>
      <c r="I79" s="34"/>
      <c r="J79" s="34"/>
      <c r="K79" s="34"/>
      <c r="S79" s="34"/>
      <c r="T79" s="34"/>
    </row>
    <row r="80" spans="2:20" s="6" customFormat="1" ht="36.75" customHeight="1" x14ac:dyDescent="0.25">
      <c r="B80" s="34"/>
      <c r="E80" s="35"/>
      <c r="H80" s="34"/>
      <c r="I80" s="34"/>
      <c r="J80" s="34"/>
      <c r="K80" s="34"/>
      <c r="S80" s="34"/>
      <c r="T80" s="34"/>
    </row>
    <row r="81" spans="2:20" s="6" customFormat="1" ht="36.75" customHeight="1" x14ac:dyDescent="0.25">
      <c r="B81" s="34"/>
      <c r="E81" s="35"/>
      <c r="H81" s="34"/>
      <c r="I81" s="34"/>
      <c r="J81" s="34"/>
      <c r="K81" s="34"/>
      <c r="S81" s="34"/>
      <c r="T81" s="34"/>
    </row>
    <row r="82" spans="2:20" s="6" customFormat="1" ht="36.75" customHeight="1" x14ac:dyDescent="0.25">
      <c r="B82" s="34"/>
      <c r="E82" s="35"/>
      <c r="H82" s="34"/>
      <c r="I82" s="34"/>
      <c r="J82" s="34"/>
      <c r="K82" s="34"/>
      <c r="S82" s="34"/>
      <c r="T82" s="34"/>
    </row>
    <row r="83" spans="2:20" s="6" customFormat="1" ht="36.75" customHeight="1" x14ac:dyDescent="0.25">
      <c r="B83" s="34"/>
      <c r="E83" s="35"/>
      <c r="H83" s="34"/>
      <c r="I83" s="34"/>
      <c r="J83" s="34"/>
      <c r="K83" s="34"/>
      <c r="S83" s="34"/>
      <c r="T83" s="34"/>
    </row>
    <row r="84" spans="2:20" s="6" customFormat="1" ht="36.75" customHeight="1" x14ac:dyDescent="0.25">
      <c r="B84" s="34"/>
      <c r="E84" s="35"/>
      <c r="H84" s="34"/>
      <c r="I84" s="34"/>
      <c r="J84" s="34"/>
      <c r="K84" s="34"/>
      <c r="S84" s="34"/>
      <c r="T84" s="34"/>
    </row>
    <row r="85" spans="2:20" s="6" customFormat="1" ht="36.75" customHeight="1" x14ac:dyDescent="0.25">
      <c r="B85" s="34"/>
      <c r="E85" s="35"/>
      <c r="H85" s="34"/>
      <c r="I85" s="34"/>
      <c r="J85" s="34"/>
      <c r="K85" s="34"/>
      <c r="S85" s="34"/>
      <c r="T85" s="34"/>
    </row>
    <row r="86" spans="2:20" s="6" customFormat="1" ht="36.75" customHeight="1" x14ac:dyDescent="0.25">
      <c r="B86" s="34"/>
      <c r="E86" s="35"/>
      <c r="H86" s="34"/>
      <c r="I86" s="34"/>
      <c r="J86" s="34"/>
      <c r="K86" s="34"/>
      <c r="S86" s="34"/>
      <c r="T86" s="34"/>
    </row>
    <row r="87" spans="2:20" s="6" customFormat="1" ht="36.75" customHeight="1" x14ac:dyDescent="0.25">
      <c r="B87" s="34"/>
      <c r="E87" s="35"/>
      <c r="H87" s="34"/>
      <c r="I87" s="34"/>
      <c r="J87" s="34"/>
      <c r="K87" s="34"/>
      <c r="S87" s="34"/>
      <c r="T87" s="34"/>
    </row>
    <row r="88" spans="2:20" s="6" customFormat="1" ht="36.75" customHeight="1" x14ac:dyDescent="0.25">
      <c r="B88" s="34"/>
      <c r="E88" s="35"/>
      <c r="H88" s="34"/>
      <c r="I88" s="34"/>
      <c r="J88" s="34"/>
      <c r="K88" s="34"/>
      <c r="S88" s="34"/>
      <c r="T88" s="34"/>
    </row>
    <row r="89" spans="2:20" s="6" customFormat="1" ht="36.75" customHeight="1" x14ac:dyDescent="0.25">
      <c r="B89" s="34"/>
      <c r="E89" s="35"/>
      <c r="H89" s="34"/>
      <c r="I89" s="34"/>
      <c r="J89" s="34"/>
      <c r="K89" s="34"/>
      <c r="S89" s="34"/>
      <c r="T89" s="34"/>
    </row>
    <row r="90" spans="2:20" s="6" customFormat="1" ht="36.75" customHeight="1" x14ac:dyDescent="0.25">
      <c r="B90" s="34"/>
      <c r="E90" s="35"/>
      <c r="H90" s="34"/>
      <c r="I90" s="34"/>
      <c r="J90" s="34"/>
      <c r="K90" s="34"/>
      <c r="S90" s="34"/>
      <c r="T90" s="34"/>
    </row>
    <row r="91" spans="2:20" s="6" customFormat="1" ht="36.75" customHeight="1" x14ac:dyDescent="0.25">
      <c r="B91" s="34"/>
      <c r="E91" s="35"/>
      <c r="H91" s="34"/>
      <c r="I91" s="34"/>
      <c r="J91" s="34"/>
      <c r="K91" s="34"/>
      <c r="S91" s="34"/>
      <c r="T91" s="34"/>
    </row>
    <row r="92" spans="2:20" s="6" customFormat="1" ht="36.75" customHeight="1" x14ac:dyDescent="0.25">
      <c r="B92" s="34"/>
      <c r="E92" s="35"/>
      <c r="H92" s="34"/>
      <c r="I92" s="34"/>
      <c r="J92" s="34"/>
      <c r="K92" s="34"/>
      <c r="S92" s="34"/>
      <c r="T92" s="34"/>
    </row>
    <row r="93" spans="2:20" s="6" customFormat="1" ht="36.75" customHeight="1" x14ac:dyDescent="0.25">
      <c r="B93" s="34"/>
      <c r="E93" s="35"/>
      <c r="H93" s="34"/>
      <c r="I93" s="34"/>
      <c r="J93" s="34"/>
      <c r="K93" s="34"/>
      <c r="S93" s="34"/>
      <c r="T93" s="34"/>
    </row>
    <row r="94" spans="2:20" s="6" customFormat="1" ht="36.75" customHeight="1" x14ac:dyDescent="0.25">
      <c r="B94" s="34"/>
      <c r="E94" s="35"/>
      <c r="H94" s="34"/>
      <c r="I94" s="34"/>
      <c r="J94" s="34"/>
      <c r="K94" s="34"/>
      <c r="S94" s="34"/>
      <c r="T94" s="34"/>
    </row>
    <row r="95" spans="2:20" s="6" customFormat="1" ht="36.75" customHeight="1" x14ac:dyDescent="0.25">
      <c r="B95" s="34"/>
      <c r="E95" s="35"/>
      <c r="H95" s="34"/>
      <c r="I95" s="34"/>
      <c r="J95" s="34"/>
      <c r="K95" s="34"/>
      <c r="S95" s="34"/>
      <c r="T95" s="34"/>
    </row>
    <row r="96" spans="2:20" s="6" customFormat="1" ht="36.75" customHeight="1" x14ac:dyDescent="0.25">
      <c r="B96" s="34"/>
      <c r="E96" s="35"/>
      <c r="H96" s="34"/>
      <c r="I96" s="34"/>
      <c r="J96" s="34"/>
      <c r="K96" s="34"/>
      <c r="S96" s="34"/>
      <c r="T96" s="34"/>
    </row>
    <row r="97" spans="2:20" s="6" customFormat="1" ht="36.75" customHeight="1" x14ac:dyDescent="0.25">
      <c r="B97" s="34"/>
      <c r="E97" s="35"/>
      <c r="H97" s="34"/>
      <c r="I97" s="34"/>
      <c r="J97" s="34"/>
      <c r="K97" s="34"/>
      <c r="S97" s="34"/>
      <c r="T97" s="34"/>
    </row>
    <row r="98" spans="2:20" s="6" customFormat="1" ht="36.75" customHeight="1" x14ac:dyDescent="0.25">
      <c r="B98" s="34"/>
      <c r="E98" s="35"/>
      <c r="H98" s="34"/>
      <c r="I98" s="34"/>
      <c r="J98" s="34"/>
      <c r="K98" s="34"/>
      <c r="S98" s="34"/>
      <c r="T98" s="34"/>
    </row>
    <row r="99" spans="2:20" s="6" customFormat="1" ht="36.75" customHeight="1" x14ac:dyDescent="0.25">
      <c r="B99" s="34"/>
      <c r="E99" s="35"/>
      <c r="H99" s="34"/>
      <c r="I99" s="34"/>
      <c r="J99" s="34"/>
      <c r="K99" s="34"/>
      <c r="S99" s="34"/>
      <c r="T99" s="34"/>
    </row>
    <row r="100" spans="2:20" s="6" customFormat="1" ht="36.75" customHeight="1" x14ac:dyDescent="0.25">
      <c r="B100" s="34"/>
      <c r="E100" s="35"/>
      <c r="H100" s="34"/>
      <c r="I100" s="34"/>
      <c r="J100" s="34"/>
      <c r="K100" s="34"/>
      <c r="S100" s="34"/>
      <c r="T100" s="34"/>
    </row>
    <row r="101" spans="2:20" s="6" customFormat="1" ht="36.75" customHeight="1" x14ac:dyDescent="0.25">
      <c r="B101" s="34"/>
      <c r="E101" s="35"/>
      <c r="H101" s="34"/>
      <c r="I101" s="34"/>
      <c r="J101" s="34"/>
      <c r="K101" s="34"/>
      <c r="S101" s="34"/>
      <c r="T101" s="34"/>
    </row>
    <row r="102" spans="2:20" s="6" customFormat="1" ht="36.75" customHeight="1" x14ac:dyDescent="0.25">
      <c r="B102" s="34"/>
      <c r="E102" s="35"/>
      <c r="H102" s="34"/>
      <c r="I102" s="34"/>
      <c r="J102" s="34"/>
      <c r="K102" s="34"/>
      <c r="S102" s="34"/>
      <c r="T102" s="34"/>
    </row>
    <row r="103" spans="2:20" s="6" customFormat="1" ht="36.75" customHeight="1" x14ac:dyDescent="0.25">
      <c r="B103" s="34"/>
      <c r="E103" s="35"/>
      <c r="H103" s="34"/>
      <c r="I103" s="34"/>
      <c r="J103" s="34"/>
      <c r="K103" s="34"/>
      <c r="S103" s="34"/>
      <c r="T103" s="34"/>
    </row>
    <row r="104" spans="2:20" s="6" customFormat="1" ht="36.75" customHeight="1" x14ac:dyDescent="0.25">
      <c r="B104" s="34"/>
      <c r="E104" s="35"/>
      <c r="H104" s="34"/>
      <c r="I104" s="34"/>
      <c r="J104" s="34"/>
      <c r="K104" s="34"/>
      <c r="S104" s="34"/>
      <c r="T104" s="34"/>
    </row>
    <row r="105" spans="2:20" s="6" customFormat="1" ht="36.75" customHeight="1" x14ac:dyDescent="0.25">
      <c r="B105" s="34"/>
      <c r="E105" s="35"/>
      <c r="H105" s="34"/>
      <c r="I105" s="34"/>
      <c r="J105" s="34"/>
      <c r="K105" s="34"/>
      <c r="S105" s="34"/>
      <c r="T105" s="34"/>
    </row>
    <row r="106" spans="2:20" s="6" customFormat="1" ht="36.75" customHeight="1" x14ac:dyDescent="0.25">
      <c r="B106" s="34"/>
      <c r="E106" s="35"/>
      <c r="H106" s="34"/>
      <c r="I106" s="34"/>
      <c r="J106" s="34"/>
      <c r="K106" s="34"/>
      <c r="S106" s="34"/>
      <c r="T106" s="34"/>
    </row>
    <row r="107" spans="2:20" s="6" customFormat="1" ht="36.75" customHeight="1" x14ac:dyDescent="0.25">
      <c r="B107" s="34"/>
      <c r="E107" s="35"/>
      <c r="H107" s="34"/>
      <c r="I107" s="34"/>
      <c r="J107" s="34"/>
      <c r="K107" s="34"/>
      <c r="S107" s="34"/>
      <c r="T107" s="34"/>
    </row>
    <row r="108" spans="2:20" s="6" customFormat="1" ht="36.75" customHeight="1" x14ac:dyDescent="0.25">
      <c r="B108" s="34"/>
      <c r="E108" s="35"/>
      <c r="H108" s="34"/>
      <c r="I108" s="34"/>
      <c r="J108" s="34"/>
      <c r="K108" s="34"/>
      <c r="S108" s="34"/>
      <c r="T108" s="34"/>
    </row>
    <row r="109" spans="2:20" s="6" customFormat="1" ht="36.75" customHeight="1" x14ac:dyDescent="0.25">
      <c r="B109" s="34"/>
      <c r="E109" s="35"/>
      <c r="H109" s="34"/>
      <c r="I109" s="34"/>
      <c r="J109" s="34"/>
      <c r="K109" s="34"/>
      <c r="S109" s="34"/>
      <c r="T109" s="34"/>
    </row>
    <row r="110" spans="2:20" s="6" customFormat="1" ht="36.75" customHeight="1" x14ac:dyDescent="0.25">
      <c r="B110" s="34"/>
      <c r="E110" s="35"/>
      <c r="H110" s="34"/>
      <c r="I110" s="34"/>
      <c r="J110" s="34"/>
      <c r="K110" s="34"/>
      <c r="S110" s="34"/>
      <c r="T110" s="34"/>
    </row>
    <row r="111" spans="2:20" s="6" customFormat="1" ht="36.75" customHeight="1" x14ac:dyDescent="0.25">
      <c r="B111" s="34"/>
      <c r="E111" s="35"/>
      <c r="H111" s="34"/>
      <c r="I111" s="34"/>
      <c r="J111" s="34"/>
      <c r="K111" s="34"/>
      <c r="S111" s="34"/>
      <c r="T111" s="34"/>
    </row>
    <row r="112" spans="2:20" s="6" customFormat="1" ht="36.75" customHeight="1" x14ac:dyDescent="0.25">
      <c r="B112" s="34"/>
      <c r="E112" s="35"/>
      <c r="H112" s="34"/>
      <c r="I112" s="34"/>
      <c r="J112" s="34"/>
      <c r="K112" s="34"/>
      <c r="S112" s="34"/>
      <c r="T112" s="34"/>
    </row>
    <row r="113" spans="2:20" s="6" customFormat="1" ht="36.75" customHeight="1" x14ac:dyDescent="0.25">
      <c r="B113" s="34"/>
      <c r="E113" s="35"/>
      <c r="H113" s="34"/>
      <c r="I113" s="34"/>
      <c r="J113" s="34"/>
      <c r="K113" s="34"/>
      <c r="S113" s="34"/>
      <c r="T113" s="34"/>
    </row>
    <row r="114" spans="2:20" s="6" customFormat="1" ht="36.75" customHeight="1" x14ac:dyDescent="0.25">
      <c r="B114" s="34"/>
      <c r="E114" s="35"/>
      <c r="H114" s="34"/>
      <c r="I114" s="34"/>
      <c r="J114" s="34"/>
      <c r="K114" s="34"/>
      <c r="S114" s="34"/>
      <c r="T114" s="34"/>
    </row>
    <row r="115" spans="2:20" s="6" customFormat="1" ht="36.75" customHeight="1" x14ac:dyDescent="0.25">
      <c r="B115" s="34"/>
      <c r="E115" s="35"/>
      <c r="H115" s="34"/>
      <c r="I115" s="34"/>
      <c r="J115" s="34"/>
      <c r="K115" s="34"/>
      <c r="S115" s="34"/>
      <c r="T115" s="34"/>
    </row>
    <row r="116" spans="2:20" s="6" customFormat="1" ht="36.75" customHeight="1" x14ac:dyDescent="0.25">
      <c r="B116" s="34"/>
      <c r="E116" s="35"/>
      <c r="H116" s="34"/>
      <c r="I116" s="34"/>
      <c r="J116" s="34"/>
      <c r="K116" s="34"/>
      <c r="S116" s="34"/>
      <c r="T116" s="34"/>
    </row>
    <row r="117" spans="2:20" s="6" customFormat="1" ht="36.75" customHeight="1" x14ac:dyDescent="0.25">
      <c r="B117" s="34"/>
      <c r="E117" s="35"/>
      <c r="H117" s="34"/>
      <c r="I117" s="34"/>
      <c r="J117" s="34"/>
      <c r="K117" s="34"/>
      <c r="S117" s="34"/>
      <c r="T117" s="34"/>
    </row>
    <row r="118" spans="2:20" s="6" customFormat="1" ht="36.75" customHeight="1" x14ac:dyDescent="0.25">
      <c r="B118" s="34"/>
      <c r="E118" s="35"/>
      <c r="H118" s="34"/>
      <c r="I118" s="34"/>
      <c r="J118" s="34"/>
      <c r="K118" s="34"/>
      <c r="S118" s="34"/>
      <c r="T118" s="34"/>
    </row>
    <row r="119" spans="2:20" s="6" customFormat="1" ht="36.75" customHeight="1" x14ac:dyDescent="0.25">
      <c r="B119" s="34"/>
      <c r="E119" s="35"/>
      <c r="H119" s="34"/>
      <c r="I119" s="34"/>
      <c r="J119" s="34"/>
      <c r="K119" s="34"/>
      <c r="S119" s="34"/>
      <c r="T119" s="34"/>
    </row>
    <row r="120" spans="2:20" s="6" customFormat="1" ht="36.75" customHeight="1" x14ac:dyDescent="0.25">
      <c r="B120" s="34"/>
      <c r="E120" s="35"/>
      <c r="H120" s="34"/>
      <c r="I120" s="34"/>
      <c r="J120" s="34"/>
      <c r="K120" s="34"/>
      <c r="S120" s="34"/>
      <c r="T120" s="34"/>
    </row>
    <row r="121" spans="2:20" s="6" customFormat="1" ht="36.75" customHeight="1" x14ac:dyDescent="0.25">
      <c r="B121" s="34"/>
      <c r="E121" s="35"/>
      <c r="H121" s="34"/>
      <c r="I121" s="34"/>
      <c r="J121" s="34"/>
      <c r="K121" s="34"/>
      <c r="S121" s="34"/>
      <c r="T121" s="34"/>
    </row>
    <row r="122" spans="2:20" s="6" customFormat="1" ht="36.75" customHeight="1" x14ac:dyDescent="0.25">
      <c r="B122" s="34"/>
      <c r="E122" s="35"/>
      <c r="H122" s="34"/>
      <c r="I122" s="34"/>
      <c r="J122" s="34"/>
      <c r="K122" s="34"/>
      <c r="S122" s="34"/>
      <c r="T122" s="34"/>
    </row>
    <row r="123" spans="2:20" s="6" customFormat="1" ht="36.75" customHeight="1" x14ac:dyDescent="0.25">
      <c r="B123" s="34"/>
      <c r="E123" s="35"/>
      <c r="H123" s="34"/>
      <c r="I123" s="34"/>
      <c r="J123" s="34"/>
      <c r="K123" s="34"/>
      <c r="S123" s="34"/>
      <c r="T123" s="34"/>
    </row>
    <row r="124" spans="2:20" s="6" customFormat="1" ht="36.75" customHeight="1" x14ac:dyDescent="0.25">
      <c r="B124" s="34"/>
      <c r="E124" s="35"/>
      <c r="H124" s="34"/>
      <c r="I124" s="34"/>
      <c r="J124" s="34"/>
      <c r="K124" s="34"/>
      <c r="S124" s="34"/>
      <c r="T124" s="34"/>
    </row>
    <row r="125" spans="2:20" s="6" customFormat="1" ht="36.75" customHeight="1" x14ac:dyDescent="0.25">
      <c r="B125" s="34"/>
      <c r="E125" s="35"/>
      <c r="H125" s="34"/>
      <c r="I125" s="34"/>
      <c r="J125" s="34"/>
      <c r="K125" s="34"/>
      <c r="S125" s="34"/>
      <c r="T125" s="34"/>
    </row>
    <row r="126" spans="2:20" s="6" customFormat="1" ht="36.75" customHeight="1" x14ac:dyDescent="0.25">
      <c r="B126" s="34"/>
      <c r="E126" s="35"/>
      <c r="H126" s="34"/>
      <c r="I126" s="34"/>
      <c r="J126" s="34"/>
      <c r="K126" s="34"/>
      <c r="N126" s="106"/>
      <c r="S126" s="34"/>
      <c r="T126" s="34"/>
    </row>
    <row r="127" spans="2:20" s="6" customFormat="1" ht="36.75" customHeight="1" x14ac:dyDescent="0.25">
      <c r="B127" s="34"/>
      <c r="E127" s="35"/>
      <c r="H127" s="34"/>
      <c r="I127" s="34"/>
      <c r="J127" s="34"/>
      <c r="K127" s="34"/>
      <c r="N127" s="106"/>
      <c r="S127" s="34"/>
      <c r="T127" s="34"/>
    </row>
    <row r="128" spans="2:20" s="6" customFormat="1" ht="36.75" customHeight="1" x14ac:dyDescent="0.25">
      <c r="B128" s="34"/>
      <c r="E128" s="35"/>
      <c r="H128" s="34"/>
      <c r="I128" s="34"/>
      <c r="J128" s="34"/>
      <c r="K128" s="34"/>
      <c r="N128" s="106"/>
      <c r="S128" s="34"/>
      <c r="T128" s="34"/>
    </row>
    <row r="129" spans="2:20" s="6" customFormat="1" ht="36.75" customHeight="1" x14ac:dyDescent="0.25">
      <c r="B129" s="34"/>
      <c r="E129" s="35"/>
      <c r="H129" s="34"/>
      <c r="I129" s="34"/>
      <c r="J129" s="34"/>
      <c r="K129" s="34"/>
      <c r="N129" s="106"/>
      <c r="S129" s="34"/>
      <c r="T129" s="34"/>
    </row>
    <row r="130" spans="2:20" s="6" customFormat="1" ht="36.75" customHeight="1" x14ac:dyDescent="0.25">
      <c r="B130" s="34"/>
      <c r="E130" s="35"/>
      <c r="H130" s="34"/>
      <c r="I130" s="34"/>
      <c r="J130" s="34"/>
      <c r="K130" s="34"/>
      <c r="N130" s="106"/>
      <c r="S130" s="34"/>
      <c r="T130" s="34"/>
    </row>
    <row r="131" spans="2:20" s="6" customFormat="1" ht="36.75" customHeight="1" x14ac:dyDescent="0.25">
      <c r="B131" s="34"/>
      <c r="E131" s="35"/>
      <c r="H131" s="34"/>
      <c r="I131" s="34"/>
      <c r="J131" s="34"/>
      <c r="K131" s="34"/>
      <c r="N131" s="106"/>
      <c r="S131" s="34"/>
      <c r="T131" s="34"/>
    </row>
  </sheetData>
  <autoFilter ref="B6:AD47"/>
  <mergeCells count="43">
    <mergeCell ref="C19:D19"/>
    <mergeCell ref="C5:D6"/>
    <mergeCell ref="E5:M5"/>
    <mergeCell ref="C7:D7"/>
    <mergeCell ref="C8:D8"/>
    <mergeCell ref="C9:D9"/>
    <mergeCell ref="C11:D11"/>
    <mergeCell ref="C12:D12"/>
    <mergeCell ref="C13:D13"/>
    <mergeCell ref="C16:D16"/>
    <mergeCell ref="C17:D17"/>
    <mergeCell ref="C18:D18"/>
    <mergeCell ref="C15:D15"/>
    <mergeCell ref="C14:D14"/>
    <mergeCell ref="C31:D31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B38:B39"/>
    <mergeCell ref="C38:D39"/>
    <mergeCell ref="H38:H39"/>
    <mergeCell ref="L38:L39"/>
    <mergeCell ref="M38:M39"/>
    <mergeCell ref="O38:O39"/>
    <mergeCell ref="Q38:Q39"/>
    <mergeCell ref="R38:R39"/>
    <mergeCell ref="C40:D40"/>
    <mergeCell ref="C41:D41"/>
    <mergeCell ref="C32:D32"/>
    <mergeCell ref="C33:D33"/>
    <mergeCell ref="C43:D43"/>
    <mergeCell ref="C44:D44"/>
    <mergeCell ref="C35:D35"/>
    <mergeCell ref="C42:D42"/>
    <mergeCell ref="C37:D37"/>
  </mergeCells>
  <pageMargins left="0.23622047244094491" right="0.23622047244094491" top="0.74803149606299213" bottom="0.74803149606299213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программа перечень</vt:lpstr>
      <vt:lpstr>'программа перечень'!Заголовки_для_печати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Малыщенко</cp:lastModifiedBy>
  <cp:lastPrinted>2021-09-02T06:28:04Z</cp:lastPrinted>
  <dcterms:created xsi:type="dcterms:W3CDTF">2021-03-11T09:56:33Z</dcterms:created>
  <dcterms:modified xsi:type="dcterms:W3CDTF">2021-09-07T10:10:11Z</dcterms:modified>
</cp:coreProperties>
</file>