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2330"/>
  </bookViews>
  <sheets>
    <sheet name="Лист1" sheetId="1" r:id="rId1"/>
  </sheets>
  <definedNames>
    <definedName name="_xlnm.Print_Area" localSheetId="0">Лист1!$A$1:$H$47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1" i="1" l="1"/>
  <c r="Y41" i="1" s="1"/>
  <c r="E40" i="1"/>
  <c r="E39" i="1"/>
  <c r="X38" i="1"/>
  <c r="Y38" i="1" s="1"/>
  <c r="X37" i="1"/>
  <c r="Y37" i="1" s="1"/>
  <c r="X36" i="1"/>
  <c r="Y36" i="1" s="1"/>
  <c r="X35" i="1"/>
  <c r="Y35" i="1" s="1"/>
  <c r="X34" i="1"/>
  <c r="Y34" i="1" s="1"/>
  <c r="X33" i="1"/>
  <c r="Y33" i="1" s="1"/>
  <c r="X32" i="1"/>
  <c r="Y32" i="1" s="1"/>
  <c r="H32" i="1"/>
  <c r="H42" i="1" s="1"/>
  <c r="G32" i="1"/>
  <c r="G42" i="1" s="1"/>
  <c r="F32" i="1"/>
  <c r="E32" i="1"/>
  <c r="X31" i="1"/>
  <c r="Y31" i="1" s="1"/>
  <c r="X30" i="1"/>
  <c r="Y30" i="1" s="1"/>
  <c r="X29" i="1"/>
  <c r="Y29" i="1" s="1"/>
  <c r="Q29" i="1"/>
  <c r="X28" i="1"/>
  <c r="H28" i="1"/>
  <c r="G28" i="1"/>
  <c r="F28" i="1"/>
  <c r="Y28" i="1" s="1"/>
  <c r="E28" i="1"/>
  <c r="Y25" i="1"/>
  <c r="X25" i="1"/>
  <c r="Y24" i="1"/>
  <c r="X24" i="1"/>
  <c r="Y23" i="1"/>
  <c r="X23" i="1"/>
  <c r="E22" i="1"/>
  <c r="H21" i="1"/>
  <c r="G21" i="1"/>
  <c r="E21" i="1" s="1"/>
  <c r="G20" i="1"/>
  <c r="F20" i="1"/>
  <c r="E20" i="1"/>
  <c r="H19" i="1"/>
  <c r="G19" i="1"/>
  <c r="E19" i="1" s="1"/>
  <c r="E18" i="1"/>
  <c r="E17" i="1"/>
  <c r="Y16" i="1"/>
  <c r="X16" i="1"/>
  <c r="E16" i="1"/>
  <c r="X15" i="1"/>
  <c r="Y15" i="1" s="1"/>
  <c r="X14" i="1"/>
  <c r="Y14" i="1" s="1"/>
  <c r="X13" i="1"/>
  <c r="Y13" i="1" s="1"/>
  <c r="X12" i="1"/>
  <c r="Y12" i="1" s="1"/>
  <c r="E12" i="1"/>
  <c r="X11" i="1"/>
  <c r="H11" i="1"/>
  <c r="G11" i="1"/>
  <c r="F11" i="1"/>
  <c r="Y11" i="1" s="1"/>
  <c r="X9" i="1"/>
  <c r="Y9" i="1" s="1"/>
  <c r="H8" i="1"/>
  <c r="G8" i="1"/>
  <c r="F8" i="1"/>
  <c r="E8" i="1"/>
  <c r="F42" i="1" l="1"/>
  <c r="E42" i="1"/>
  <c r="E11" i="1"/>
</calcChain>
</file>

<file path=xl/sharedStrings.xml><?xml version="1.0" encoding="utf-8"?>
<sst xmlns="http://schemas.openxmlformats.org/spreadsheetml/2006/main" count="196" uniqueCount="142">
  <si>
    <t>Приложение 2</t>
  </si>
  <si>
    <t>к Постановлению Администрации</t>
  </si>
  <si>
    <t>Шегарского района от 10.02.2022 № 194</t>
  </si>
  <si>
    <t>Основные мероприятия</t>
  </si>
  <si>
    <t>Образовательные учреждения</t>
  </si>
  <si>
    <t>Объем финансирования на 2022 год, тыс. руб.</t>
  </si>
  <si>
    <t>всего</t>
  </si>
  <si>
    <t>местный бюджет</t>
  </si>
  <si>
    <t>областной бюджет</t>
  </si>
  <si>
    <t>федеральный бюджет</t>
  </si>
  <si>
    <t>ДОП КР</t>
  </si>
  <si>
    <t>СШ</t>
  </si>
  <si>
    <t>ЦДТ</t>
  </si>
  <si>
    <t>сад 1</t>
  </si>
  <si>
    <t>сад 2</t>
  </si>
  <si>
    <t>лесная дача</t>
  </si>
  <si>
    <t>отдел обра</t>
  </si>
  <si>
    <t>победа</t>
  </si>
  <si>
    <t>баткат</t>
  </si>
  <si>
    <t>сош 1</t>
  </si>
  <si>
    <t>сош2</t>
  </si>
  <si>
    <t>маркеловов</t>
  </si>
  <si>
    <t>Подпрограмма «Развитие дошкольного образования»</t>
  </si>
  <si>
    <t>1.1</t>
  </si>
  <si>
    <t xml:space="preserve">Укрепление материально-технической базы </t>
  </si>
  <si>
    <t>«Побединский детский сад «Лесная дача», МКДОУ "Шегаркий детский сад № 1", МКДОУ "Шегаркий детский сад № 2"</t>
  </si>
  <si>
    <t>070</t>
  </si>
  <si>
    <t>0701</t>
  </si>
  <si>
    <t>7950100000</t>
  </si>
  <si>
    <t>1.2</t>
  </si>
  <si>
    <t>Ограждение</t>
  </si>
  <si>
    <t>МКДОУ "Шегарский детский сад № 1 комбинированного вида"</t>
  </si>
  <si>
    <t>новое!</t>
  </si>
  <si>
    <t>083</t>
  </si>
  <si>
    <t>2</t>
  </si>
  <si>
    <t xml:space="preserve">  Подпрограмма «Развитие общего образования»</t>
  </si>
  <si>
    <t>2.1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</si>
  <si>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 в пункты проведения экзаменов</t>
  </si>
  <si>
    <t>МКОУ «Маркеловская СОШ», МКОУ «Шегарская СОШ № 1», МКОУ «Шегарская СОШ № 2»</t>
  </si>
  <si>
    <t>071</t>
  </si>
  <si>
    <t>0702</t>
  </si>
  <si>
    <t>2.2</t>
  </si>
  <si>
    <t>Укрепление материально-технической базы пунктов проведения экзаменов        (обслуживание оборудования,  обновление и приобретение резервного оборудования, приобретение расходных материалов для  проведения экзаменов)</t>
  </si>
  <si>
    <t>МКОУ «Шегарская СОШ № 1»,МКОУ «Шегарская СОШ № 2»</t>
  </si>
  <si>
    <t>072</t>
  </si>
  <si>
    <t>2.3</t>
  </si>
  <si>
    <t>Оснащение помещений для  открытия Центров гуманитарного и цифрового профилей «Точка роста»</t>
  </si>
  <si>
    <t>МКОУ «Маркеловская СОШ»</t>
  </si>
  <si>
    <t>073</t>
  </si>
  <si>
    <t>2.4</t>
  </si>
  <si>
    <t>Организация мероприятий с обучающимися на уровне муниципалитета (конкурсы, мастер-классы, конференции и другие мероприятия)для выявления одаренных детей в различных областях интеллектуальной и творческой деятельности</t>
  </si>
  <si>
    <t>МКУ «Отдел образования Шегарского района»</t>
  </si>
  <si>
    <t>075</t>
  </si>
  <si>
    <t>2.5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</si>
  <si>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</si>
  <si>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>Общеобразовательные организации Шегарского района</t>
  </si>
  <si>
    <t>0916040440/79501S0440</t>
  </si>
  <si>
    <t>2.6</t>
  </si>
  <si>
    <t>Обеспечение обучающихся с ограниченными возможностями здоровья бесплатным двухразовым питанием</t>
  </si>
  <si>
    <t>0916040470</t>
  </si>
  <si>
    <t>2.7</t>
  </si>
  <si>
    <t>Обеспечение бесплатным горячим питанием, обучающихся получающих начальное общее образование</t>
  </si>
  <si>
    <t>09197L3040</t>
  </si>
  <si>
    <t>2.8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</si>
  <si>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</t>
  </si>
  <si>
    <t>09WE151690</t>
  </si>
  <si>
    <t>2.9</t>
  </si>
  <si>
    <t>Обеспечение сохранности здоровья обучающихся. Основное мероприятие реализуется через организацию отдыха детей в каникулярное время</t>
  </si>
  <si>
    <t>074</t>
  </si>
  <si>
    <t>1149200000/79501S790</t>
  </si>
  <si>
    <t>2.10</t>
  </si>
  <si>
    <t>Обеспечение образовательных организаций материально-технической базой для внедрения цифровой образовательной среды</t>
  </si>
  <si>
    <t>09WE452100</t>
  </si>
  <si>
    <t>2.11</t>
  </si>
  <si>
    <t xml:space="preserve">Внедрение и функционирование целевой модели цифровой образовательной среды </t>
  </si>
  <si>
    <t>09WE441900</t>
  </si>
  <si>
    <t>2.12</t>
  </si>
  <si>
    <t>Функционирование Центров «Точка роста»</t>
  </si>
  <si>
    <t>МКОУ «Шегарская СОШ № 1», МКОУ «Шегарская СОШ № 2», МКОУ «Побединская СОШ», МКОУ «Баткатская СОШ»</t>
  </si>
  <si>
    <t>077</t>
  </si>
  <si>
    <t>2.13</t>
  </si>
  <si>
    <t>Обеспечение участия  обучающихся  в региональных, 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</si>
  <si>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076</t>
  </si>
  <si>
    <t>2.14</t>
  </si>
  <si>
    <t xml:space="preserve">Адресная поддержка одарённых детей -  конкурс «Лучший ученик года», «Лучший спортсмен года», поощрение одарённых детей, добившихся значимых  результатов, выпускников –медалистов и высокобалльников)   </t>
  </si>
  <si>
    <t>078</t>
  </si>
  <si>
    <t>2.15</t>
  </si>
  <si>
    <t>Приобретение котла</t>
  </si>
  <si>
    <t>МКОУ "Маркеловская СОШ"</t>
  </si>
  <si>
    <t>093</t>
  </si>
  <si>
    <t>2.16</t>
  </si>
  <si>
    <t>Модернизация пищеблоков</t>
  </si>
  <si>
    <t>082</t>
  </si>
  <si>
    <t>3</t>
  </si>
  <si>
    <t>Подпрограмма «Развитие дополнительного образования»</t>
  </si>
  <si>
    <t>0703</t>
  </si>
  <si>
    <t>3.1</t>
  </si>
  <si>
    <t>Организация и проведение конкурсов, смотров, соревнований, турниров и д.р. мероприятий на муниципальном уровне, а также обеспечение участия в конкурсах, смотрах, соревнованиях, турнирах и д.р. мероприятиях на муниципальном и региональном уровнях (по направлениям)</t>
  </si>
  <si>
    <t>Образовательные организации Шегарского района</t>
  </si>
  <si>
    <t>080</t>
  </si>
  <si>
    <t>3.2</t>
  </si>
  <si>
    <t>Обновление и обеспечение методического сопровождения учебно-воспитательной и образовательной деятельности учреждений дополнительного образования</t>
  </si>
  <si>
    <t>МКУДО «ЦДТ»</t>
  </si>
  <si>
    <t>081</t>
  </si>
  <si>
    <t>3.3</t>
  </si>
  <si>
    <t>Укрепление и развитие материально-технической и учебной базы учреждения дополнительного образования детей</t>
  </si>
  <si>
    <t>Шегарская спортивная школа</t>
  </si>
  <si>
    <t>084</t>
  </si>
  <si>
    <t>4</t>
  </si>
  <si>
    <t>Подпрограмма «Управление системой образования»</t>
  </si>
  <si>
    <t>0709</t>
  </si>
  <si>
    <t>4.1</t>
  </si>
  <si>
    <t>Районная августовская конференция работников образования</t>
  </si>
  <si>
    <t>МКУ «Отдел образования»</t>
  </si>
  <si>
    <t>085</t>
  </si>
  <si>
    <t>4.2</t>
  </si>
  <si>
    <t>Участие в региональной августовской конференции работников образования</t>
  </si>
  <si>
    <t>МКУ «Отдел  образования Администрации Шегарского района»</t>
  </si>
  <si>
    <t>086</t>
  </si>
  <si>
    <t>4.3</t>
  </si>
  <si>
    <t xml:space="preserve">Районный конкурс «Учитель года-2022» (цветы, подарки победителям, оформление) </t>
  </si>
  <si>
    <t>089</t>
  </si>
  <si>
    <t>4.4</t>
  </si>
  <si>
    <t>Участие в областном конкурсе «Учитель года-2022» (цветы, транспортные расходы)</t>
  </si>
  <si>
    <t>088</t>
  </si>
  <si>
    <t>4.5</t>
  </si>
  <si>
    <t>Районный конкурс «Воспитатель года-2022» (оформление и награждение победителей)</t>
  </si>
  <si>
    <t>094</t>
  </si>
  <si>
    <t>4.6</t>
  </si>
  <si>
    <t>Участие в областном конкурсе «Воспитатель года-2022» (цветы, транспортные расходы)</t>
  </si>
  <si>
    <t>095</t>
  </si>
  <si>
    <t>4.7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</si>
  <si>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</si>
  <si>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>Образовательне организации Шегарского райцона</t>
  </si>
  <si>
    <t>09190L3030</t>
  </si>
  <si>
    <t>4.8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</si>
  <si>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</si>
  <si>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0916040400</t>
  </si>
  <si>
    <t>4.9</t>
  </si>
  <si>
    <t>Повышение курсов квалификации руководителй образовательных организаций, их заместителей. Педагогических работников</t>
  </si>
  <si>
    <t>098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</si>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</sst>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2" fontId="1" fillId="2" borderId="0" xfId="0" applyNumberFormat="1" applyFont="1" applyFill="1" applyBorder="1"/>
    <xf numFmtId="49" fontId="2" fillId="2" borderId="1" xfId="0" applyNumberFormat="1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left"/>
    </xf>
    <xf numFmtId="2" fontId="2" fillId="2" borderId="0" xfId="0" applyNumberFormat="1" applyFont="1" applyFill="1" applyBorder="1"/>
    <xf numFmtId="2" fontId="2" fillId="2" borderId="0" xfId="0" applyNumberFormat="1" applyFont="1" applyFill="1" applyBorder="1" applyAlignment="1"/>
    <xf numFmtId="49" fontId="1" fillId="2" borderId="0" xfId="0" applyNumberFormat="1" applyFont="1" applyFill="1" applyBorder="1"/>
    <xf numFmtId="49" fontId="1" fillId="2" borderId="0" xfId="0" applyNumberFormat="1" applyFont="1" applyFill="1" applyBorder="1" applyAlignment="1"/>
    <xf numFmtId="2" fontId="1" fillId="2" borderId="0" xfId="0" applyNumberFormat="1" applyFont="1" applyFill="1" applyBorder="1" applyAlignment="1"/>
    <xf numFmtId="1" fontId="3" fillId="2" borderId="0" xfId="0" applyNumberFormat="1" applyFont="1" applyFill="1" applyBorder="1"/>
    <xf numFmtId="49" fontId="1" fillId="2" borderId="0" xfId="0" applyNumberFormat="1" applyFont="1" applyFill="1" applyBorder="1" applyAlignment="1">
      <alignment horizontal="center"/>
    </xf>
    <xf numFmtId="0" fontId="0" fillId="2" borderId="0" xfId="0" applyFill="1"/>
    <xf numFmtId="49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left"/>
    </xf>
    <xf numFmtId="0" fontId="4" fillId="2" borderId="0" xfId="0" applyFont="1" applyFill="1"/>
    <xf numFmtId="0" fontId="4" fillId="2" borderId="0" xfId="0" applyFont="1" applyFill="1" applyAlignment="1"/>
    <xf numFmtId="0" fontId="2" fillId="2" borderId="0" xfId="0" applyFont="1" applyFill="1" applyAlignment="1"/>
    <xf numFmtId="0" fontId="1" fillId="2" borderId="0" xfId="0" applyFont="1" applyFill="1"/>
    <xf numFmtId="49" fontId="0" fillId="2" borderId="0" xfId="0" applyNumberFormat="1" applyFill="1"/>
    <xf numFmtId="49" fontId="0" fillId="2" borderId="0" xfId="0" applyNumberFormat="1" applyFill="1" applyAlignment="1">
      <alignment horizontal="center"/>
    </xf>
    <xf numFmtId="2" fontId="5" fillId="3" borderId="3" xfId="0" applyNumberFormat="1" applyFont="1" applyFill="1" applyBorder="1" applyAlignment="1">
      <alignment horizontal="centerContinuous" vertical="center" wrapText="1"/>
    </xf>
    <xf numFmtId="2" fontId="5" fillId="3" borderId="4" xfId="0" applyNumberFormat="1" applyFont="1" applyFill="1" applyBorder="1" applyAlignment="1">
      <alignment horizontal="centerContinuous" vertical="center" wrapText="1"/>
    </xf>
    <xf numFmtId="2" fontId="6" fillId="2" borderId="0" xfId="0" applyNumberFormat="1" applyFont="1" applyFill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wrapText="1"/>
    </xf>
    <xf numFmtId="2" fontId="1" fillId="0" borderId="5" xfId="0" applyNumberFormat="1" applyFont="1" applyBorder="1" applyAlignment="1">
      <alignment wrapText="1"/>
    </xf>
    <xf numFmtId="2" fontId="1" fillId="0" borderId="5" xfId="0" applyNumberFormat="1" applyFont="1" applyBorder="1" applyAlignment="1"/>
    <xf numFmtId="2" fontId="1" fillId="0" borderId="5" xfId="0" applyNumberFormat="1" applyFont="1" applyBorder="1"/>
    <xf numFmtId="1" fontId="3" fillId="5" borderId="5" xfId="0" applyNumberFormat="1" applyFont="1" applyFill="1" applyBorder="1"/>
    <xf numFmtId="49" fontId="1" fillId="0" borderId="6" xfId="0" applyNumberFormat="1" applyFont="1" applyBorder="1" applyAlignment="1">
      <alignment horizontal="center"/>
    </xf>
    <xf numFmtId="2" fontId="1" fillId="0" borderId="6" xfId="0" applyNumberFormat="1" applyFont="1" applyBorder="1"/>
    <xf numFmtId="2" fontId="5" fillId="3" borderId="8" xfId="0" applyNumberFormat="1" applyFont="1" applyFill="1" applyBorder="1" applyAlignment="1">
      <alignment horizontal="center" vertical="center" wrapText="1"/>
    </xf>
    <xf numFmtId="2" fontId="5" fillId="3" borderId="9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vertical="top"/>
    </xf>
    <xf numFmtId="1" fontId="3" fillId="5" borderId="5" xfId="0" applyNumberFormat="1" applyFont="1" applyFill="1" applyBorder="1" applyAlignment="1">
      <alignment vertical="top"/>
    </xf>
    <xf numFmtId="49" fontId="1" fillId="0" borderId="0" xfId="0" applyNumberFormat="1" applyFont="1" applyBorder="1" applyAlignment="1">
      <alignment horizontal="center" vertical="top"/>
    </xf>
    <xf numFmtId="2" fontId="1" fillId="0" borderId="0" xfId="0" applyNumberFormat="1" applyFont="1" applyBorder="1" applyAlignment="1">
      <alignment vertical="top"/>
    </xf>
    <xf numFmtId="2" fontId="1" fillId="0" borderId="0" xfId="0" applyNumberFormat="1" applyFont="1" applyBorder="1"/>
    <xf numFmtId="49" fontId="8" fillId="5" borderId="10" xfId="0" applyNumberFormat="1" applyFont="1" applyFill="1" applyBorder="1" applyAlignment="1">
      <alignment horizontal="center" vertical="center" wrapText="1"/>
    </xf>
    <xf numFmtId="164" fontId="5" fillId="5" borderId="12" xfId="0" applyNumberFormat="1" applyFont="1" applyFill="1" applyBorder="1" applyAlignment="1">
      <alignment horizontal="center" vertical="center" wrapText="1"/>
    </xf>
    <xf numFmtId="164" fontId="5" fillId="5" borderId="13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/>
    </xf>
    <xf numFmtId="49" fontId="8" fillId="0" borderId="10" xfId="0" applyNumberFormat="1" applyFont="1" applyBorder="1" applyAlignment="1">
      <alignment horizontal="center" vertical="center" wrapText="1"/>
    </xf>
    <xf numFmtId="2" fontId="8" fillId="0" borderId="11" xfId="0" applyNumberFormat="1" applyFont="1" applyBorder="1" applyAlignment="1">
      <alignment horizontal="left" vertical="center" wrapText="1"/>
    </xf>
    <xf numFmtId="2" fontId="8" fillId="0" borderId="12" xfId="0" applyNumberFormat="1" applyFont="1" applyBorder="1" applyAlignment="1">
      <alignment horizontal="justify" vertical="center" wrapText="1"/>
    </xf>
    <xf numFmtId="164" fontId="8" fillId="0" borderId="12" xfId="0" applyNumberFormat="1" applyFont="1" applyBorder="1" applyAlignment="1">
      <alignment horizontal="center" vertical="center" wrapText="1"/>
    </xf>
    <xf numFmtId="164" fontId="8" fillId="0" borderId="13" xfId="0" applyNumberFormat="1" applyFont="1" applyBorder="1" applyAlignment="1">
      <alignment horizontal="center" vertical="center" wrapText="1"/>
    </xf>
    <xf numFmtId="2" fontId="8" fillId="0" borderId="14" xfId="0" applyNumberFormat="1" applyFont="1" applyBorder="1" applyAlignment="1">
      <alignment horizontal="left" vertical="center" wrapText="1"/>
    </xf>
    <xf numFmtId="2" fontId="8" fillId="0" borderId="15" xfId="0" applyNumberFormat="1" applyFont="1" applyBorder="1" applyAlignment="1">
      <alignment horizontal="justify" vertical="center" wrapText="1"/>
    </xf>
    <xf numFmtId="164" fontId="8" fillId="0" borderId="15" xfId="0" applyNumberFormat="1" applyFont="1" applyBorder="1" applyAlignment="1">
      <alignment horizontal="center" vertical="center" wrapText="1"/>
    </xf>
    <xf numFmtId="164" fontId="8" fillId="0" borderId="16" xfId="0" applyNumberFormat="1" applyFont="1" applyBorder="1" applyAlignment="1">
      <alignment horizontal="center" vertical="center" wrapText="1"/>
    </xf>
    <xf numFmtId="2" fontId="9" fillId="2" borderId="0" xfId="0" applyNumberFormat="1" applyFont="1" applyFill="1" applyBorder="1"/>
    <xf numFmtId="49" fontId="5" fillId="5" borderId="10" xfId="0" applyNumberFormat="1" applyFont="1" applyFill="1" applyBorder="1" applyAlignment="1">
      <alignment horizontal="center" vertical="center" wrapText="1"/>
    </xf>
    <xf numFmtId="165" fontId="5" fillId="5" borderId="12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49" fontId="6" fillId="4" borderId="5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wrapText="1"/>
    </xf>
    <xf numFmtId="2" fontId="6" fillId="0" borderId="5" xfId="0" applyNumberFormat="1" applyFont="1" applyBorder="1" applyAlignment="1">
      <alignment wrapText="1"/>
    </xf>
    <xf numFmtId="2" fontId="9" fillId="0" borderId="5" xfId="0" applyNumberFormat="1" applyFont="1" applyBorder="1" applyAlignment="1"/>
    <xf numFmtId="2" fontId="9" fillId="0" borderId="5" xfId="0" applyNumberFormat="1" applyFont="1" applyBorder="1"/>
    <xf numFmtId="1" fontId="10" fillId="5" borderId="5" xfId="0" applyNumberFormat="1" applyFont="1" applyFill="1" applyBorder="1"/>
    <xf numFmtId="49" fontId="9" fillId="0" borderId="0" xfId="0" applyNumberFormat="1" applyFont="1" applyBorder="1" applyAlignment="1">
      <alignment horizontal="center"/>
    </xf>
    <xf numFmtId="2" fontId="9" fillId="0" borderId="0" xfId="0" applyNumberFormat="1" applyFont="1" applyBorder="1"/>
    <xf numFmtId="49" fontId="8" fillId="0" borderId="18" xfId="0" applyNumberFormat="1" applyFont="1" applyBorder="1" applyAlignment="1">
      <alignment horizontal="center" vertical="center" wrapText="1"/>
    </xf>
    <xf numFmtId="2" fontId="8" fillId="0" borderId="19" xfId="0" applyNumberFormat="1" applyFont="1" applyBorder="1" applyAlignment="1">
      <alignment horizontal="left" vertical="center" wrapText="1"/>
    </xf>
    <xf numFmtId="2" fontId="8" fillId="0" borderId="3" xfId="0" applyNumberFormat="1" applyFont="1" applyBorder="1" applyAlignment="1">
      <alignment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11" fillId="2" borderId="0" xfId="0" applyNumberFormat="1" applyFont="1" applyFill="1" applyBorder="1" applyAlignment="1">
      <alignment horizontal="center" vertical="center" wrapText="1"/>
    </xf>
    <xf numFmtId="49" fontId="8" fillId="0" borderId="20" xfId="0" applyNumberFormat="1" applyFont="1" applyBorder="1" applyAlignment="1">
      <alignment horizontal="center" vertical="center" wrapText="1"/>
    </xf>
    <xf numFmtId="2" fontId="8" fillId="0" borderId="21" xfId="0" applyNumberFormat="1" applyFont="1" applyBorder="1" applyAlignment="1">
      <alignment horizontal="left" vertical="center" wrapText="1"/>
    </xf>
    <xf numFmtId="2" fontId="8" fillId="0" borderId="5" xfId="0" applyNumberFormat="1" applyFont="1" applyBorder="1" applyAlignment="1">
      <alignment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164" fontId="8" fillId="0" borderId="22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/>
    </xf>
    <xf numFmtId="49" fontId="8" fillId="0" borderId="23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left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49" fontId="7" fillId="5" borderId="0" xfId="0" applyNumberFormat="1" applyFont="1" applyFill="1" applyBorder="1" applyAlignment="1">
      <alignment horizontal="center" vertical="center" wrapText="1"/>
    </xf>
    <xf numFmtId="49" fontId="7" fillId="5" borderId="5" xfId="0" applyNumberFormat="1" applyFont="1" applyFill="1" applyBorder="1" applyAlignment="1">
      <alignment wrapText="1"/>
    </xf>
    <xf numFmtId="49" fontId="8" fillId="0" borderId="7" xfId="0" applyNumberFormat="1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left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164" fontId="8" fillId="2" borderId="8" xfId="0" applyNumberFormat="1" applyFont="1" applyFill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2" fontId="8" fillId="0" borderId="26" xfId="0" applyNumberFormat="1" applyFont="1" applyBorder="1" applyAlignment="1">
      <alignment horizontal="left" vertical="center" wrapText="1"/>
    </xf>
    <xf numFmtId="2" fontId="8" fillId="0" borderId="27" xfId="0" applyNumberFormat="1" applyFont="1" applyBorder="1" applyAlignment="1">
      <alignment horizontal="center" vertical="center" wrapText="1"/>
    </xf>
    <xf numFmtId="164" fontId="8" fillId="0" borderId="27" xfId="0" applyNumberFormat="1" applyFont="1" applyFill="1" applyBorder="1" applyAlignment="1">
      <alignment horizontal="center" vertical="center" wrapText="1"/>
    </xf>
    <xf numFmtId="164" fontId="8" fillId="0" borderId="27" xfId="0" applyNumberFormat="1" applyFont="1" applyBorder="1" applyAlignment="1">
      <alignment horizontal="center" vertical="center" wrapText="1"/>
    </xf>
    <xf numFmtId="164" fontId="8" fillId="0" borderId="28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wrapText="1"/>
    </xf>
    <xf numFmtId="164" fontId="8" fillId="0" borderId="5" xfId="0" applyNumberFormat="1" applyFont="1" applyFill="1" applyBorder="1" applyAlignment="1">
      <alignment horizontal="center" vertical="center" wrapText="1"/>
    </xf>
    <xf numFmtId="165" fontId="5" fillId="5" borderId="13" xfId="0" applyNumberFormat="1" applyFont="1" applyFill="1" applyBorder="1" applyAlignment="1">
      <alignment horizontal="center" vertical="center" wrapText="1"/>
    </xf>
    <xf numFmtId="49" fontId="8" fillId="0" borderId="20" xfId="0" applyNumberFormat="1" applyFont="1" applyFill="1" applyBorder="1" applyAlignment="1">
      <alignment horizontal="center" vertical="center" wrapText="1"/>
    </xf>
    <xf numFmtId="2" fontId="8" fillId="0" borderId="21" xfId="0" applyNumberFormat="1" applyFont="1" applyFill="1" applyBorder="1" applyAlignment="1">
      <alignment horizontal="left"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164" fontId="8" fillId="0" borderId="22" xfId="0" applyNumberFormat="1" applyFont="1" applyFill="1" applyBorder="1" applyAlignment="1">
      <alignment horizontal="center" vertical="center" wrapText="1"/>
    </xf>
    <xf numFmtId="49" fontId="8" fillId="0" borderId="29" xfId="0" applyNumberFormat="1" applyFont="1" applyBorder="1" applyAlignment="1">
      <alignment horizontal="center" vertical="center" wrapText="1"/>
    </xf>
    <xf numFmtId="2" fontId="8" fillId="0" borderId="30" xfId="0" applyNumberFormat="1" applyFont="1" applyBorder="1" applyAlignment="1">
      <alignment horizontal="left" vertical="center" wrapText="1"/>
    </xf>
    <xf numFmtId="2" fontId="8" fillId="0" borderId="31" xfId="0" applyNumberFormat="1" applyFont="1" applyBorder="1" applyAlignment="1">
      <alignment horizontal="center" vertical="center" wrapText="1"/>
    </xf>
    <xf numFmtId="164" fontId="8" fillId="0" borderId="31" xfId="0" applyNumberFormat="1" applyFont="1" applyBorder="1" applyAlignment="1">
      <alignment horizontal="center" vertical="center" wrapText="1"/>
    </xf>
    <xf numFmtId="164" fontId="8" fillId="0" borderId="32" xfId="0" applyNumberFormat="1" applyFont="1" applyBorder="1" applyAlignment="1">
      <alignment horizontal="center" vertical="center" wrapText="1"/>
    </xf>
    <xf numFmtId="49" fontId="8" fillId="0" borderId="33" xfId="0" applyNumberFormat="1" applyFont="1" applyBorder="1" applyAlignment="1">
      <alignment horizontal="center" vertical="center" wrapText="1"/>
    </xf>
    <xf numFmtId="2" fontId="8" fillId="0" borderId="34" xfId="0" applyNumberFormat="1" applyFont="1" applyBorder="1" applyAlignment="1">
      <alignment horizontal="left" vertical="center" wrapText="1"/>
    </xf>
    <xf numFmtId="49" fontId="5" fillId="3" borderId="10" xfId="0" applyNumberFormat="1" applyFont="1" applyFill="1" applyBorder="1" applyAlignment="1">
      <alignment horizontal="center" vertical="center" wrapText="1"/>
    </xf>
    <xf numFmtId="2" fontId="5" fillId="3" borderId="17" xfId="0" applyNumberFormat="1" applyFont="1" applyFill="1" applyBorder="1" applyAlignment="1">
      <alignment horizontal="left" vertical="center" wrapText="1"/>
    </xf>
    <xf numFmtId="2" fontId="5" fillId="3" borderId="12" xfId="0" applyNumberFormat="1" applyFont="1" applyFill="1" applyBorder="1" applyAlignment="1">
      <alignment vertical="center" wrapText="1"/>
    </xf>
    <xf numFmtId="165" fontId="5" fillId="3" borderId="12" xfId="0" applyNumberFormat="1" applyFont="1" applyFill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wrapText="1"/>
    </xf>
    <xf numFmtId="2" fontId="1" fillId="0" borderId="0" xfId="0" applyNumberFormat="1" applyFont="1" applyBorder="1" applyAlignment="1">
      <alignment wrapText="1"/>
    </xf>
    <xf numFmtId="2" fontId="1" fillId="0" borderId="0" xfId="0" applyNumberFormat="1" applyFont="1" applyBorder="1" applyAlignment="1"/>
    <xf numFmtId="1" fontId="3" fillId="5" borderId="0" xfId="0" applyNumberFormat="1" applyFont="1" applyFill="1" applyBorder="1"/>
    <xf numFmtId="49" fontId="1" fillId="2" borderId="1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left"/>
    </xf>
    <xf numFmtId="49" fontId="1" fillId="0" borderId="1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/>
    <xf numFmtId="49" fontId="1" fillId="4" borderId="0" xfId="0" applyNumberFormat="1" applyFont="1" applyFill="1" applyBorder="1"/>
    <xf numFmtId="49" fontId="1" fillId="0" borderId="0" xfId="0" applyNumberFormat="1" applyFont="1" applyBorder="1" applyAlignment="1"/>
    <xf numFmtId="2" fontId="5" fillId="5" borderId="24" xfId="0" applyNumberFormat="1" applyFont="1" applyFill="1" applyBorder="1" applyAlignment="1">
      <alignment horizontal="center" vertical="center" wrapText="1"/>
    </xf>
    <xf numFmtId="0" fontId="12" fillId="5" borderId="17" xfId="0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5" fillId="3" borderId="7" xfId="0" applyNumberFormat="1" applyFont="1" applyFill="1" applyBorder="1" applyAlignment="1">
      <alignment horizontal="center" vertical="center" wrapText="1"/>
    </xf>
    <xf numFmtId="2" fontId="5" fillId="3" borderId="3" xfId="0" applyNumberFormat="1" applyFont="1" applyFill="1" applyBorder="1" applyAlignment="1">
      <alignment horizontal="left" vertical="center" wrapText="1"/>
    </xf>
    <xf numFmtId="2" fontId="5" fillId="3" borderId="8" xfId="0" applyNumberFormat="1" applyFont="1" applyFill="1" applyBorder="1" applyAlignment="1">
      <alignment horizontal="left" vertical="center" wrapText="1"/>
    </xf>
    <xf numFmtId="2" fontId="5" fillId="3" borderId="3" xfId="0" applyNumberFormat="1" applyFont="1" applyFill="1" applyBorder="1" applyAlignment="1">
      <alignment horizontal="center" vertical="center" wrapText="1"/>
    </xf>
    <xf numFmtId="2" fontId="5" fillId="3" borderId="8" xfId="0" applyNumberFormat="1" applyFont="1" applyFill="1" applyBorder="1" applyAlignment="1">
      <alignment horizontal="center" vertical="center" wrapText="1"/>
    </xf>
    <xf numFmtId="2" fontId="5" fillId="5" borderId="11" xfId="0" applyNumberFormat="1" applyFont="1" applyFill="1" applyBorder="1" applyAlignment="1">
      <alignment horizontal="center" vertical="center" wrapText="1"/>
    </xf>
    <xf numFmtId="2" fontId="5" fillId="5" borderId="12" xfId="0" applyNumberFormat="1" applyFont="1" applyFill="1" applyBorder="1" applyAlignment="1">
      <alignment horizontal="center" vertical="center" wrapText="1"/>
    </xf>
    <xf numFmtId="2" fontId="5" fillId="5" borderId="17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4"/>
  <sheetViews>
    <sheetView tabSelected="1" view="pageBreakPreview" zoomScale="60" zoomScaleNormal="100" workbookViewId="0">
      <selection activeCell="F10" sqref="F10"/>
    </sheetView>
  </sheetViews>
  <sheetFormatPr defaultRowHeight="15" x14ac:dyDescent="0.25"/>
  <cols>
    <col min="1" max="1" width="9.140625" style="1"/>
    <col min="2" max="2" width="6" style="123" customWidth="1"/>
    <col min="3" max="3" width="48.7109375" style="124" customWidth="1"/>
    <col min="4" max="4" width="34.5703125" style="39" customWidth="1"/>
    <col min="5" max="5" width="14.5703125" style="119" customWidth="1"/>
    <col min="6" max="6" width="15.85546875" style="119" customWidth="1"/>
    <col min="7" max="7" width="14.28515625" style="119" customWidth="1"/>
    <col min="8" max="8" width="18.140625" style="119" customWidth="1"/>
    <col min="9" max="9" width="18.140625" style="1" customWidth="1"/>
    <col min="10" max="10" width="11.42578125" style="126" hidden="1" customWidth="1"/>
    <col min="11" max="11" width="9.140625" style="125" hidden="1" customWidth="1"/>
    <col min="12" max="13" width="9.140625" style="127" hidden="1" customWidth="1"/>
    <col min="14" max="19" width="9.140625" style="119" hidden="1" customWidth="1"/>
    <col min="20" max="21" width="9.42578125" style="119" hidden="1" customWidth="1"/>
    <col min="22" max="24" width="9.140625" style="119" hidden="1" customWidth="1"/>
    <col min="25" max="25" width="9.140625" style="39" hidden="1" customWidth="1"/>
    <col min="26" max="26" width="14.5703125" style="120" hidden="1" customWidth="1"/>
    <col min="27" max="27" width="12.42578125" style="44" hidden="1" customWidth="1"/>
    <col min="28" max="29" width="0" style="39" hidden="1" customWidth="1"/>
    <col min="30" max="16384" width="9.140625" style="39"/>
  </cols>
  <sheetData>
    <row r="1" spans="1:40" s="1" customFormat="1" x14ac:dyDescent="0.25">
      <c r="B1" s="2"/>
      <c r="C1" s="3"/>
      <c r="D1" s="4"/>
      <c r="E1" s="5"/>
      <c r="F1" s="5" t="s">
        <v>0</v>
      </c>
      <c r="G1" s="4"/>
      <c r="H1" s="5"/>
      <c r="J1" s="6"/>
      <c r="K1" s="6"/>
      <c r="L1" s="7"/>
      <c r="M1" s="7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Z1" s="9"/>
      <c r="AA1" s="10"/>
    </row>
    <row r="2" spans="1:40" s="11" customFormat="1" x14ac:dyDescent="0.25">
      <c r="B2" s="12"/>
      <c r="C2" s="13"/>
      <c r="D2" s="14"/>
      <c r="E2" s="15"/>
      <c r="F2" s="16" t="s">
        <v>1</v>
      </c>
      <c r="G2" s="14"/>
      <c r="H2" s="16"/>
      <c r="I2" s="17"/>
      <c r="J2" s="18"/>
      <c r="AA2" s="19"/>
    </row>
    <row r="3" spans="1:40" s="1" customFormat="1" x14ac:dyDescent="0.25">
      <c r="B3" s="2"/>
      <c r="C3" s="3"/>
      <c r="D3" s="4"/>
      <c r="E3" s="5"/>
      <c r="F3" s="5" t="s">
        <v>2</v>
      </c>
      <c r="G3" s="4"/>
      <c r="H3" s="5"/>
      <c r="J3" s="6"/>
      <c r="K3" s="6"/>
      <c r="L3" s="7"/>
      <c r="M3" s="7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Z3" s="9"/>
      <c r="AA3" s="10"/>
    </row>
    <row r="4" spans="1:40" s="1" customFormat="1" x14ac:dyDescent="0.25">
      <c r="B4" s="2"/>
      <c r="C4" s="3"/>
      <c r="D4" s="4"/>
      <c r="E4" s="5"/>
      <c r="F4" s="5"/>
      <c r="G4" s="5"/>
      <c r="H4" s="5"/>
      <c r="J4" s="6"/>
      <c r="K4" s="6"/>
      <c r="L4" s="7"/>
      <c r="M4" s="7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Z4" s="9"/>
      <c r="AA4" s="10"/>
    </row>
    <row r="5" spans="1:40" s="1" customFormat="1" ht="15.75" thickBot="1" x14ac:dyDescent="0.3">
      <c r="B5" s="2"/>
      <c r="C5" s="3"/>
      <c r="D5" s="4"/>
      <c r="E5" s="5"/>
      <c r="F5" s="5"/>
      <c r="G5" s="5"/>
      <c r="H5" s="5"/>
      <c r="J5" s="6"/>
      <c r="K5" s="6"/>
      <c r="L5" s="7"/>
      <c r="M5" s="7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Z5" s="9"/>
      <c r="AA5" s="10"/>
    </row>
    <row r="6" spans="1:40" s="31" customFormat="1" ht="29.25" customHeight="1" x14ac:dyDescent="0.25">
      <c r="A6" s="1"/>
      <c r="B6" s="130"/>
      <c r="C6" s="132" t="s">
        <v>3</v>
      </c>
      <c r="D6" s="134" t="s">
        <v>4</v>
      </c>
      <c r="E6" s="20" t="s">
        <v>5</v>
      </c>
      <c r="F6" s="20"/>
      <c r="G6" s="20"/>
      <c r="H6" s="21"/>
      <c r="I6" s="22"/>
      <c r="J6" s="23"/>
      <c r="K6" s="24"/>
      <c r="L6" s="25"/>
      <c r="M6" s="25"/>
      <c r="N6" s="26"/>
      <c r="O6" s="27"/>
      <c r="P6" s="27"/>
      <c r="Q6" s="27"/>
      <c r="R6" s="27"/>
      <c r="S6" s="27"/>
      <c r="T6" s="27"/>
      <c r="U6" s="27"/>
      <c r="V6" s="27"/>
      <c r="W6" s="27"/>
      <c r="X6" s="27"/>
      <c r="Y6" s="28"/>
      <c r="Z6" s="29"/>
      <c r="AA6" s="30"/>
    </row>
    <row r="7" spans="1:40" ht="30.75" thickBot="1" x14ac:dyDescent="0.3">
      <c r="B7" s="131"/>
      <c r="C7" s="133"/>
      <c r="D7" s="135"/>
      <c r="E7" s="32" t="s">
        <v>6</v>
      </c>
      <c r="F7" s="32" t="s">
        <v>7</v>
      </c>
      <c r="G7" s="32" t="s">
        <v>8</v>
      </c>
      <c r="H7" s="33" t="s">
        <v>9</v>
      </c>
      <c r="I7" s="22"/>
      <c r="J7" s="23" t="s">
        <v>10</v>
      </c>
      <c r="K7" s="34"/>
      <c r="L7" s="25" t="s">
        <v>11</v>
      </c>
      <c r="M7" s="25" t="s">
        <v>12</v>
      </c>
      <c r="N7" s="27" t="s">
        <v>13</v>
      </c>
      <c r="O7" s="27" t="s">
        <v>14</v>
      </c>
      <c r="P7" s="26" t="s">
        <v>15</v>
      </c>
      <c r="Q7" s="26" t="s">
        <v>16</v>
      </c>
      <c r="R7" s="26" t="s">
        <v>17</v>
      </c>
      <c r="S7" s="26" t="s">
        <v>18</v>
      </c>
      <c r="T7" s="27" t="s">
        <v>19</v>
      </c>
      <c r="U7" s="27" t="s">
        <v>20</v>
      </c>
      <c r="V7" s="26" t="s">
        <v>21</v>
      </c>
      <c r="W7" s="27"/>
      <c r="X7" s="27"/>
      <c r="Y7" s="35"/>
      <c r="Z7" s="36"/>
      <c r="AA7" s="37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</row>
    <row r="8" spans="1:40" ht="33" customHeight="1" thickBot="1" x14ac:dyDescent="0.3">
      <c r="B8" s="40">
        <v>1</v>
      </c>
      <c r="C8" s="136" t="s">
        <v>22</v>
      </c>
      <c r="D8" s="137"/>
      <c r="E8" s="41">
        <f>SUM(E9:E10)</f>
        <v>4115</v>
      </c>
      <c r="F8" s="41">
        <f t="shared" ref="F8:H8" si="0">SUM(F9:F10)</f>
        <v>4115.7</v>
      </c>
      <c r="G8" s="41">
        <f t="shared" si="0"/>
        <v>0</v>
      </c>
      <c r="H8" s="42">
        <f t="shared" si="0"/>
        <v>0</v>
      </c>
      <c r="I8" s="43"/>
      <c r="J8" s="23"/>
      <c r="K8" s="34"/>
      <c r="L8" s="25"/>
      <c r="M8" s="25"/>
      <c r="N8" s="26"/>
      <c r="O8" s="27"/>
      <c r="P8" s="27"/>
      <c r="Q8" s="27"/>
      <c r="R8" s="27"/>
      <c r="S8" s="27"/>
      <c r="T8" s="27"/>
      <c r="U8" s="27"/>
      <c r="V8" s="27"/>
      <c r="W8" s="27"/>
      <c r="X8" s="27"/>
      <c r="Y8" s="28"/>
      <c r="Z8" s="29"/>
    </row>
    <row r="9" spans="1:40" ht="57.75" customHeight="1" thickBot="1" x14ac:dyDescent="0.3">
      <c r="B9" s="45" t="s">
        <v>23</v>
      </c>
      <c r="C9" s="46" t="s">
        <v>24</v>
      </c>
      <c r="D9" s="47" t="s">
        <v>25</v>
      </c>
      <c r="E9" s="48">
        <v>200</v>
      </c>
      <c r="F9" s="48">
        <v>200</v>
      </c>
      <c r="G9" s="48">
        <v>0</v>
      </c>
      <c r="H9" s="49">
        <v>0</v>
      </c>
      <c r="I9" s="43"/>
      <c r="J9" s="23" t="s">
        <v>26</v>
      </c>
      <c r="K9" s="34" t="s">
        <v>27</v>
      </c>
      <c r="L9" s="25"/>
      <c r="M9" s="25"/>
      <c r="N9" s="26">
        <v>80</v>
      </c>
      <c r="O9" s="27">
        <v>60</v>
      </c>
      <c r="P9" s="27">
        <v>60</v>
      </c>
      <c r="Q9" s="27"/>
      <c r="R9" s="27"/>
      <c r="S9" s="27"/>
      <c r="T9" s="27"/>
      <c r="U9" s="27"/>
      <c r="V9" s="27"/>
      <c r="W9" s="27"/>
      <c r="X9" s="27">
        <f>N9+O9+P9+Q9+T9+U9+V9+L9+R9+S9</f>
        <v>200</v>
      </c>
      <c r="Y9" s="28">
        <f>X9-F9</f>
        <v>0</v>
      </c>
      <c r="Z9" s="29">
        <v>310</v>
      </c>
      <c r="AA9" s="44" t="s">
        <v>28</v>
      </c>
    </row>
    <row r="10" spans="1:40" ht="57.75" customHeight="1" thickBot="1" x14ac:dyDescent="0.3">
      <c r="B10" s="45" t="s">
        <v>29</v>
      </c>
      <c r="C10" s="50" t="s">
        <v>30</v>
      </c>
      <c r="D10" s="51" t="s">
        <v>31</v>
      </c>
      <c r="E10" s="52">
        <v>3915</v>
      </c>
      <c r="F10" s="52">
        <v>3915.7</v>
      </c>
      <c r="G10" s="52">
        <v>0</v>
      </c>
      <c r="H10" s="53">
        <v>0</v>
      </c>
      <c r="I10" s="43" t="s">
        <v>32</v>
      </c>
      <c r="J10" s="23" t="s">
        <v>33</v>
      </c>
      <c r="K10" s="34"/>
      <c r="L10" s="25"/>
      <c r="M10" s="25"/>
      <c r="N10" s="26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8"/>
      <c r="Z10" s="29"/>
      <c r="AA10" s="44" t="s">
        <v>28</v>
      </c>
    </row>
    <row r="11" spans="1:40" s="66" customFormat="1" ht="15.75" thickBot="1" x14ac:dyDescent="0.3">
      <c r="A11" s="54"/>
      <c r="B11" s="55" t="s">
        <v>34</v>
      </c>
      <c r="C11" s="138" t="s">
        <v>35</v>
      </c>
      <c r="D11" s="137"/>
      <c r="E11" s="56">
        <f>SUM(E12:E27)</f>
        <v>26102.492000000006</v>
      </c>
      <c r="F11" s="56">
        <f t="shared" ref="F11:H11" si="1">SUM(F12:F27)</f>
        <v>2104</v>
      </c>
      <c r="G11" s="56">
        <f t="shared" si="1"/>
        <v>11783.908000000001</v>
      </c>
      <c r="H11" s="56">
        <f t="shared" si="1"/>
        <v>12214.584000000001</v>
      </c>
      <c r="I11" s="57"/>
      <c r="J11" s="58"/>
      <c r="K11" s="59"/>
      <c r="L11" s="60"/>
      <c r="M11" s="60"/>
      <c r="N11" s="61"/>
      <c r="O11" s="62"/>
      <c r="P11" s="62"/>
      <c r="Q11" s="62"/>
      <c r="R11" s="62"/>
      <c r="S11" s="62"/>
      <c r="T11" s="62"/>
      <c r="U11" s="62"/>
      <c r="V11" s="62"/>
      <c r="W11" s="62"/>
      <c r="X11" s="62">
        <f t="shared" ref="X11:X41" si="2">N11+O11+P11+Q11+T11+U11+V11+L11+R11+S11</f>
        <v>0</v>
      </c>
      <c r="Y11" s="63">
        <f t="shared" ref="Y11:Y16" si="3">X11-F11</f>
        <v>-2104</v>
      </c>
      <c r="Z11" s="64"/>
      <c r="AA11" s="65"/>
    </row>
    <row r="12" spans="1:40" ht="118.5" customHeight="1" x14ac:dyDescent="0.25">
      <c r="B12" s="67" t="s">
        <v>36</v>
      </c>
      <c r="C12" s="68" t="s">
        <v>37</v>
      </c>
      <c r="D12" s="69" t="s">
        <v>38</v>
      </c>
      <c r="E12" s="70">
        <f>F12+G12+H12</f>
        <v>60</v>
      </c>
      <c r="F12" s="70">
        <v>60</v>
      </c>
      <c r="G12" s="70">
        <v>0</v>
      </c>
      <c r="H12" s="71">
        <v>0</v>
      </c>
      <c r="I12" s="72"/>
      <c r="J12" s="23" t="s">
        <v>39</v>
      </c>
      <c r="K12" s="34" t="s">
        <v>40</v>
      </c>
      <c r="L12" s="25"/>
      <c r="M12" s="25"/>
      <c r="N12" s="26"/>
      <c r="O12" s="27"/>
      <c r="P12" s="27"/>
      <c r="Q12" s="27">
        <v>15</v>
      </c>
      <c r="R12" s="27"/>
      <c r="S12" s="27"/>
      <c r="T12" s="27">
        <v>20</v>
      </c>
      <c r="U12" s="27">
        <v>20</v>
      </c>
      <c r="V12" s="27">
        <v>5</v>
      </c>
      <c r="W12" s="27"/>
      <c r="X12" s="27">
        <f t="shared" si="2"/>
        <v>60</v>
      </c>
      <c r="Y12" s="28">
        <f t="shared" si="3"/>
        <v>0</v>
      </c>
      <c r="Z12" s="29">
        <v>346.34899999999999</v>
      </c>
      <c r="AA12" s="44" t="s">
        <v>28</v>
      </c>
    </row>
    <row r="13" spans="1:40" ht="81" customHeight="1" x14ac:dyDescent="0.25">
      <c r="B13" s="73" t="s">
        <v>41</v>
      </c>
      <c r="C13" s="74" t="s">
        <v>42</v>
      </c>
      <c r="D13" s="75" t="s">
        <v>43</v>
      </c>
      <c r="E13" s="76">
        <v>60</v>
      </c>
      <c r="F13" s="76">
        <v>60</v>
      </c>
      <c r="G13" s="76">
        <v>0</v>
      </c>
      <c r="H13" s="77">
        <v>0</v>
      </c>
      <c r="I13" s="43"/>
      <c r="J13" s="23" t="s">
        <v>44</v>
      </c>
      <c r="K13" s="34" t="s">
        <v>40</v>
      </c>
      <c r="L13" s="25"/>
      <c r="M13" s="25"/>
      <c r="N13" s="26"/>
      <c r="O13" s="27"/>
      <c r="P13" s="27"/>
      <c r="Q13" s="27"/>
      <c r="R13" s="27"/>
      <c r="S13" s="27"/>
      <c r="T13" s="27">
        <v>30</v>
      </c>
      <c r="U13" s="27">
        <v>30</v>
      </c>
      <c r="V13" s="27"/>
      <c r="W13" s="27"/>
      <c r="X13" s="27">
        <f t="shared" si="2"/>
        <v>60</v>
      </c>
      <c r="Y13" s="28">
        <f t="shared" si="3"/>
        <v>0</v>
      </c>
      <c r="Z13" s="29">
        <v>310</v>
      </c>
      <c r="AA13" s="44" t="s">
        <v>28</v>
      </c>
    </row>
    <row r="14" spans="1:40" ht="60.75" customHeight="1" x14ac:dyDescent="0.25">
      <c r="B14" s="73" t="s">
        <v>45</v>
      </c>
      <c r="C14" s="74" t="s">
        <v>46</v>
      </c>
      <c r="D14" s="75" t="s">
        <v>47</v>
      </c>
      <c r="E14" s="76">
        <v>200</v>
      </c>
      <c r="F14" s="76">
        <v>200</v>
      </c>
      <c r="G14" s="76">
        <v>0</v>
      </c>
      <c r="H14" s="77">
        <v>0</v>
      </c>
      <c r="I14" s="43"/>
      <c r="J14" s="23" t="s">
        <v>48</v>
      </c>
      <c r="K14" s="34" t="s">
        <v>40</v>
      </c>
      <c r="L14" s="25"/>
      <c r="M14" s="25"/>
      <c r="N14" s="26"/>
      <c r="O14" s="27"/>
      <c r="P14" s="27"/>
      <c r="Q14" s="27"/>
      <c r="R14" s="27"/>
      <c r="S14" s="27"/>
      <c r="T14" s="27"/>
      <c r="U14" s="27"/>
      <c r="V14" s="26">
        <v>200</v>
      </c>
      <c r="W14" s="27"/>
      <c r="X14" s="27">
        <f t="shared" si="2"/>
        <v>200</v>
      </c>
      <c r="Y14" s="28">
        <f t="shared" si="3"/>
        <v>0</v>
      </c>
      <c r="Z14" s="29">
        <v>310</v>
      </c>
      <c r="AA14" s="44" t="s">
        <v>28</v>
      </c>
    </row>
    <row r="15" spans="1:40" ht="69.75" customHeight="1" x14ac:dyDescent="0.25">
      <c r="B15" s="73" t="s">
        <v>49</v>
      </c>
      <c r="C15" s="74" t="s">
        <v>50</v>
      </c>
      <c r="D15" s="78" t="s">
        <v>51</v>
      </c>
      <c r="E15" s="76">
        <v>95</v>
      </c>
      <c r="F15" s="76">
        <v>95</v>
      </c>
      <c r="G15" s="76">
        <v>0</v>
      </c>
      <c r="H15" s="77">
        <v>0</v>
      </c>
      <c r="I15" s="43"/>
      <c r="J15" s="23" t="s">
        <v>52</v>
      </c>
      <c r="K15" s="34" t="s">
        <v>40</v>
      </c>
      <c r="L15" s="25"/>
      <c r="M15" s="25"/>
      <c r="N15" s="139"/>
      <c r="O15" s="27"/>
      <c r="P15" s="27"/>
      <c r="Q15" s="27">
        <v>95</v>
      </c>
      <c r="R15" s="27"/>
      <c r="S15" s="27"/>
      <c r="T15" s="27"/>
      <c r="U15" s="27"/>
      <c r="V15" s="27"/>
      <c r="W15" s="27"/>
      <c r="X15" s="27">
        <f t="shared" si="2"/>
        <v>95</v>
      </c>
      <c r="Y15" s="28">
        <f t="shared" si="3"/>
        <v>0</v>
      </c>
      <c r="Z15" s="29">
        <v>346.34899999999999</v>
      </c>
      <c r="AA15" s="44" t="s">
        <v>28</v>
      </c>
    </row>
    <row r="16" spans="1:40" ht="38.25" x14ac:dyDescent="0.25">
      <c r="B16" s="73" t="s">
        <v>53</v>
      </c>
      <c r="C16" s="74" t="s">
        <v>54</v>
      </c>
      <c r="D16" s="78" t="s">
        <v>55</v>
      </c>
      <c r="E16" s="76">
        <f t="shared" ref="E16:E22" si="4">F16+G16+H16</f>
        <v>2974.2</v>
      </c>
      <c r="F16" s="76">
        <v>210</v>
      </c>
      <c r="G16" s="76">
        <v>2764.2</v>
      </c>
      <c r="H16" s="77">
        <v>0</v>
      </c>
      <c r="I16" s="43"/>
      <c r="J16" s="23"/>
      <c r="K16" s="34"/>
      <c r="L16" s="25"/>
      <c r="M16" s="25"/>
      <c r="N16" s="139"/>
      <c r="O16" s="27"/>
      <c r="P16" s="27"/>
      <c r="Q16" s="27"/>
      <c r="R16" s="27"/>
      <c r="S16" s="27"/>
      <c r="T16" s="27"/>
      <c r="U16" s="27"/>
      <c r="V16" s="27"/>
      <c r="W16" s="27"/>
      <c r="X16" s="27">
        <f t="shared" si="2"/>
        <v>0</v>
      </c>
      <c r="Y16" s="28">
        <f t="shared" si="3"/>
        <v>-210</v>
      </c>
      <c r="Z16" s="29"/>
      <c r="AA16" s="79" t="s">
        <v>56</v>
      </c>
    </row>
    <row r="17" spans="2:27" ht="38.25" x14ac:dyDescent="0.25">
      <c r="B17" s="73" t="s">
        <v>57</v>
      </c>
      <c r="C17" s="74" t="s">
        <v>58</v>
      </c>
      <c r="D17" s="78" t="s">
        <v>55</v>
      </c>
      <c r="E17" s="76">
        <f t="shared" si="4"/>
        <v>5340.7</v>
      </c>
      <c r="F17" s="76">
        <v>0</v>
      </c>
      <c r="G17" s="76">
        <v>5340.7</v>
      </c>
      <c r="H17" s="77">
        <v>0</v>
      </c>
      <c r="I17" s="43"/>
      <c r="J17" s="23"/>
      <c r="K17" s="34"/>
      <c r="L17" s="25"/>
      <c r="M17" s="25"/>
      <c r="N17" s="26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8"/>
      <c r="Z17" s="29"/>
      <c r="AA17" s="44" t="s">
        <v>59</v>
      </c>
    </row>
    <row r="18" spans="2:27" ht="38.25" x14ac:dyDescent="0.25">
      <c r="B18" s="73" t="s">
        <v>60</v>
      </c>
      <c r="C18" s="74" t="s">
        <v>61</v>
      </c>
      <c r="D18" s="78" t="s">
        <v>55</v>
      </c>
      <c r="E18" s="76">
        <f t="shared" si="4"/>
        <v>8031</v>
      </c>
      <c r="F18" s="76">
        <v>0</v>
      </c>
      <c r="G18" s="76">
        <v>1044.03</v>
      </c>
      <c r="H18" s="77">
        <v>6986.97</v>
      </c>
      <c r="I18" s="43"/>
      <c r="J18" s="23"/>
      <c r="K18" s="34"/>
      <c r="L18" s="25"/>
      <c r="M18" s="25"/>
      <c r="N18" s="26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8"/>
      <c r="Z18" s="29"/>
      <c r="AA18" s="44" t="s">
        <v>62</v>
      </c>
    </row>
    <row r="19" spans="2:27" ht="50.25" customHeight="1" x14ac:dyDescent="0.25">
      <c r="B19" s="73" t="s">
        <v>63</v>
      </c>
      <c r="C19" s="74" t="s">
        <v>64</v>
      </c>
      <c r="D19" s="78" t="s">
        <v>55</v>
      </c>
      <c r="E19" s="76">
        <f t="shared" si="4"/>
        <v>1637.9459999999999</v>
      </c>
      <c r="F19" s="76">
        <v>0</v>
      </c>
      <c r="G19" s="76">
        <f>49138/1000</f>
        <v>49.137999999999998</v>
      </c>
      <c r="H19" s="77">
        <f>1588808/1000</f>
        <v>1588.808</v>
      </c>
      <c r="I19" s="43"/>
      <c r="J19" s="23"/>
      <c r="K19" s="34"/>
      <c r="L19" s="25"/>
      <c r="M19" s="25"/>
      <c r="N19" s="26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8"/>
      <c r="Z19" s="29"/>
      <c r="AA19" s="44" t="s">
        <v>65</v>
      </c>
    </row>
    <row r="20" spans="2:27" ht="38.25" x14ac:dyDescent="0.25">
      <c r="B20" s="73" t="s">
        <v>66</v>
      </c>
      <c r="C20" s="74" t="s">
        <v>67</v>
      </c>
      <c r="D20" s="78" t="s">
        <v>55</v>
      </c>
      <c r="E20" s="76">
        <f t="shared" si="4"/>
        <v>2059.9</v>
      </c>
      <c r="F20" s="76">
        <f>309000/1000</f>
        <v>309</v>
      </c>
      <c r="G20" s="76">
        <f>1750900/1000</f>
        <v>1750.9</v>
      </c>
      <c r="H20" s="77">
        <v>0</v>
      </c>
      <c r="I20" s="43"/>
      <c r="J20" s="23" t="s">
        <v>68</v>
      </c>
      <c r="K20" s="34"/>
      <c r="L20" s="25"/>
      <c r="M20" s="25"/>
      <c r="N20" s="26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8"/>
      <c r="Z20" s="29"/>
      <c r="AA20" s="79" t="s">
        <v>69</v>
      </c>
    </row>
    <row r="21" spans="2:27" ht="38.25" x14ac:dyDescent="0.25">
      <c r="B21" s="73" t="s">
        <v>70</v>
      </c>
      <c r="C21" s="74" t="s">
        <v>71</v>
      </c>
      <c r="D21" s="78" t="s">
        <v>55</v>
      </c>
      <c r="E21" s="76">
        <f t="shared" si="4"/>
        <v>3751.346</v>
      </c>
      <c r="F21" s="76">
        <v>0</v>
      </c>
      <c r="G21" s="76">
        <f>112540/1000</f>
        <v>112.54</v>
      </c>
      <c r="H21" s="77">
        <f>3638806/1000</f>
        <v>3638.806</v>
      </c>
      <c r="I21" s="43"/>
      <c r="J21" s="23"/>
      <c r="K21" s="34"/>
      <c r="L21" s="25"/>
      <c r="M21" s="25"/>
      <c r="N21" s="26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8"/>
      <c r="Z21" s="29"/>
      <c r="AA21" s="44" t="s">
        <v>72</v>
      </c>
    </row>
    <row r="22" spans="2:27" ht="25.5" x14ac:dyDescent="0.25">
      <c r="B22" s="73" t="s">
        <v>73</v>
      </c>
      <c r="C22" s="74" t="s">
        <v>74</v>
      </c>
      <c r="D22" s="78" t="s">
        <v>55</v>
      </c>
      <c r="E22" s="76">
        <f t="shared" si="4"/>
        <v>722.4</v>
      </c>
      <c r="F22" s="76">
        <v>0</v>
      </c>
      <c r="G22" s="76">
        <v>722.4</v>
      </c>
      <c r="H22" s="77">
        <v>0</v>
      </c>
      <c r="I22" s="43"/>
      <c r="J22" s="23"/>
      <c r="K22" s="34"/>
      <c r="L22" s="25"/>
      <c r="M22" s="25"/>
      <c r="N22" s="26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8"/>
      <c r="Z22" s="29"/>
      <c r="AA22" s="44" t="s">
        <v>75</v>
      </c>
    </row>
    <row r="23" spans="2:27" ht="74.25" customHeight="1" x14ac:dyDescent="0.25">
      <c r="B23" s="73" t="s">
        <v>76</v>
      </c>
      <c r="C23" s="74" t="s">
        <v>77</v>
      </c>
      <c r="D23" s="78" t="s">
        <v>78</v>
      </c>
      <c r="E23" s="76">
        <v>290</v>
      </c>
      <c r="F23" s="76">
        <v>290</v>
      </c>
      <c r="G23" s="76">
        <v>0</v>
      </c>
      <c r="H23" s="77">
        <v>0</v>
      </c>
      <c r="I23" s="43"/>
      <c r="J23" s="23" t="s">
        <v>79</v>
      </c>
      <c r="K23" s="34" t="s">
        <v>40</v>
      </c>
      <c r="L23" s="25"/>
      <c r="M23" s="25"/>
      <c r="N23" s="26"/>
      <c r="O23" s="27"/>
      <c r="P23" s="27"/>
      <c r="Q23" s="27"/>
      <c r="R23" s="27">
        <v>45</v>
      </c>
      <c r="S23" s="27">
        <v>45</v>
      </c>
      <c r="T23" s="27">
        <v>100</v>
      </c>
      <c r="U23" s="27">
        <v>100</v>
      </c>
      <c r="V23" s="27"/>
      <c r="W23" s="27"/>
      <c r="X23" s="27">
        <f t="shared" si="2"/>
        <v>290</v>
      </c>
      <c r="Y23" s="28">
        <f>X23-F23</f>
        <v>0</v>
      </c>
      <c r="Z23" s="29"/>
      <c r="AA23" s="44" t="s">
        <v>28</v>
      </c>
    </row>
    <row r="24" spans="2:27" ht="114" customHeight="1" x14ac:dyDescent="0.25">
      <c r="B24" s="73" t="s">
        <v>80</v>
      </c>
      <c r="C24" s="74" t="s">
        <v>81</v>
      </c>
      <c r="D24" s="78" t="s">
        <v>51</v>
      </c>
      <c r="E24" s="76">
        <v>50</v>
      </c>
      <c r="F24" s="76">
        <v>50</v>
      </c>
      <c r="G24" s="76">
        <v>0</v>
      </c>
      <c r="H24" s="77">
        <v>0</v>
      </c>
      <c r="I24" s="43"/>
      <c r="J24" s="23" t="s">
        <v>82</v>
      </c>
      <c r="K24" s="34" t="s">
        <v>40</v>
      </c>
      <c r="L24" s="25"/>
      <c r="M24" s="25"/>
      <c r="N24" s="26"/>
      <c r="O24" s="27"/>
      <c r="P24" s="27"/>
      <c r="Q24" s="27">
        <v>50</v>
      </c>
      <c r="R24" s="27"/>
      <c r="S24" s="27"/>
      <c r="T24" s="27"/>
      <c r="U24" s="27"/>
      <c r="V24" s="27"/>
      <c r="W24" s="27"/>
      <c r="X24" s="27">
        <f t="shared" si="2"/>
        <v>50</v>
      </c>
      <c r="Y24" s="28">
        <f>X24-F24</f>
        <v>0</v>
      </c>
      <c r="Z24" s="29"/>
      <c r="AA24" s="44" t="s">
        <v>28</v>
      </c>
    </row>
    <row r="25" spans="2:27" ht="74.25" customHeight="1" x14ac:dyDescent="0.25">
      <c r="B25" s="73" t="s">
        <v>83</v>
      </c>
      <c r="C25" s="74" t="s">
        <v>84</v>
      </c>
      <c r="D25" s="78" t="s">
        <v>51</v>
      </c>
      <c r="E25" s="76">
        <v>80</v>
      </c>
      <c r="F25" s="76">
        <v>80</v>
      </c>
      <c r="G25" s="76">
        <v>0</v>
      </c>
      <c r="H25" s="77">
        <v>0</v>
      </c>
      <c r="I25" s="43"/>
      <c r="J25" s="23" t="s">
        <v>85</v>
      </c>
      <c r="K25" s="34" t="s">
        <v>40</v>
      </c>
      <c r="L25" s="25"/>
      <c r="M25" s="25"/>
      <c r="N25" s="26"/>
      <c r="O25" s="27"/>
      <c r="P25" s="27"/>
      <c r="Q25" s="27">
        <v>80</v>
      </c>
      <c r="R25" s="27"/>
      <c r="S25" s="27"/>
      <c r="T25" s="27"/>
      <c r="U25" s="27"/>
      <c r="V25" s="27"/>
      <c r="W25" s="27"/>
      <c r="X25" s="27">
        <f t="shared" si="2"/>
        <v>80</v>
      </c>
      <c r="Y25" s="28">
        <f>X25-F25</f>
        <v>0</v>
      </c>
      <c r="Z25" s="29"/>
      <c r="AA25" s="44" t="s">
        <v>28</v>
      </c>
    </row>
    <row r="26" spans="2:27" ht="51.75" customHeight="1" x14ac:dyDescent="0.25">
      <c r="B26" s="80" t="s">
        <v>86</v>
      </c>
      <c r="C26" s="81" t="s">
        <v>87</v>
      </c>
      <c r="D26" s="78" t="s">
        <v>88</v>
      </c>
      <c r="E26" s="76">
        <v>400</v>
      </c>
      <c r="F26" s="82">
        <v>400</v>
      </c>
      <c r="G26" s="76">
        <v>0</v>
      </c>
      <c r="H26" s="77">
        <v>0</v>
      </c>
      <c r="I26" s="43" t="s">
        <v>32</v>
      </c>
      <c r="J26" s="23" t="s">
        <v>89</v>
      </c>
      <c r="K26" s="83" t="s">
        <v>40</v>
      </c>
      <c r="L26" s="84"/>
      <c r="M26" s="84"/>
      <c r="N26" s="26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8"/>
      <c r="Z26" s="29"/>
      <c r="AA26" s="44" t="s">
        <v>28</v>
      </c>
    </row>
    <row r="27" spans="2:27" ht="51.75" customHeight="1" thickBot="1" x14ac:dyDescent="0.3">
      <c r="B27" s="85" t="s">
        <v>90</v>
      </c>
      <c r="C27" s="86" t="s">
        <v>91</v>
      </c>
      <c r="D27" s="87" t="s">
        <v>55</v>
      </c>
      <c r="E27" s="88">
        <v>350</v>
      </c>
      <c r="F27" s="89">
        <v>350</v>
      </c>
      <c r="G27" s="88">
        <v>0</v>
      </c>
      <c r="H27" s="90">
        <v>0</v>
      </c>
      <c r="I27" s="43" t="s">
        <v>32</v>
      </c>
      <c r="J27" s="23" t="s">
        <v>92</v>
      </c>
      <c r="K27" s="83" t="s">
        <v>40</v>
      </c>
      <c r="L27" s="84"/>
      <c r="M27" s="84"/>
      <c r="N27" s="26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8"/>
      <c r="Z27" s="29"/>
      <c r="AA27" s="44" t="s">
        <v>28</v>
      </c>
    </row>
    <row r="28" spans="2:27" ht="51" customHeight="1" thickBot="1" x14ac:dyDescent="0.3">
      <c r="B28" s="55" t="s">
        <v>93</v>
      </c>
      <c r="C28" s="128" t="s">
        <v>94</v>
      </c>
      <c r="D28" s="129"/>
      <c r="E28" s="41">
        <f>SUM(E29:E31)</f>
        <v>745</v>
      </c>
      <c r="F28" s="41">
        <f t="shared" ref="F28:H28" si="5">SUM(F29:F31)</f>
        <v>745</v>
      </c>
      <c r="G28" s="41">
        <f t="shared" si="5"/>
        <v>0</v>
      </c>
      <c r="H28" s="42">
        <f t="shared" si="5"/>
        <v>0</v>
      </c>
      <c r="I28" s="57"/>
      <c r="J28" s="23"/>
      <c r="K28" s="34" t="s">
        <v>95</v>
      </c>
      <c r="L28" s="25"/>
      <c r="M28" s="25"/>
      <c r="N28" s="26"/>
      <c r="O28" s="27"/>
      <c r="P28" s="27"/>
      <c r="Q28" s="27"/>
      <c r="R28" s="27"/>
      <c r="S28" s="27"/>
      <c r="T28" s="27"/>
      <c r="U28" s="27"/>
      <c r="V28" s="27"/>
      <c r="W28" s="27"/>
      <c r="X28" s="27">
        <f t="shared" si="2"/>
        <v>0</v>
      </c>
      <c r="Y28" s="28">
        <f t="shared" ref="Y28:Y38" si="6">X28-F28</f>
        <v>-745</v>
      </c>
      <c r="Z28" s="29"/>
    </row>
    <row r="29" spans="2:27" ht="95.25" customHeight="1" x14ac:dyDescent="0.25">
      <c r="B29" s="91" t="s">
        <v>96</v>
      </c>
      <c r="C29" s="92" t="s">
        <v>97</v>
      </c>
      <c r="D29" s="93" t="s">
        <v>98</v>
      </c>
      <c r="E29" s="94">
        <v>419</v>
      </c>
      <c r="F29" s="95">
        <v>419</v>
      </c>
      <c r="G29" s="95">
        <v>0</v>
      </c>
      <c r="H29" s="96">
        <v>0</v>
      </c>
      <c r="I29" s="43"/>
      <c r="J29" s="23" t="s">
        <v>99</v>
      </c>
      <c r="K29" s="34" t="s">
        <v>95</v>
      </c>
      <c r="L29" s="97">
        <v>350</v>
      </c>
      <c r="M29" s="25"/>
      <c r="N29" s="26"/>
      <c r="O29" s="27"/>
      <c r="P29" s="27"/>
      <c r="Q29" s="27">
        <f>419-350</f>
        <v>69</v>
      </c>
      <c r="R29" s="27"/>
      <c r="S29" s="27"/>
      <c r="T29" s="27"/>
      <c r="U29" s="27"/>
      <c r="V29" s="27"/>
      <c r="W29" s="27"/>
      <c r="X29" s="27">
        <f t="shared" si="2"/>
        <v>419</v>
      </c>
      <c r="Y29" s="28">
        <f t="shared" si="6"/>
        <v>0</v>
      </c>
      <c r="Z29" s="29"/>
      <c r="AA29" s="44" t="s">
        <v>28</v>
      </c>
    </row>
    <row r="30" spans="2:27" ht="57.75" customHeight="1" x14ac:dyDescent="0.25">
      <c r="B30" s="73" t="s">
        <v>100</v>
      </c>
      <c r="C30" s="74" t="s">
        <v>101</v>
      </c>
      <c r="D30" s="78" t="s">
        <v>102</v>
      </c>
      <c r="E30" s="98">
        <v>16</v>
      </c>
      <c r="F30" s="76">
        <v>16</v>
      </c>
      <c r="G30" s="76">
        <v>0</v>
      </c>
      <c r="H30" s="77">
        <v>0</v>
      </c>
      <c r="I30" s="43"/>
      <c r="J30" s="23" t="s">
        <v>103</v>
      </c>
      <c r="K30" s="34" t="s">
        <v>95</v>
      </c>
      <c r="L30" s="25"/>
      <c r="M30" s="97">
        <v>16</v>
      </c>
      <c r="N30" s="26"/>
      <c r="O30" s="27"/>
      <c r="P30" s="27"/>
      <c r="Q30" s="27"/>
      <c r="R30" s="27"/>
      <c r="S30" s="27"/>
      <c r="T30" s="27"/>
      <c r="U30" s="27"/>
      <c r="V30" s="27"/>
      <c r="W30" s="27"/>
      <c r="X30" s="27">
        <f t="shared" si="2"/>
        <v>0</v>
      </c>
      <c r="Y30" s="28">
        <f t="shared" si="6"/>
        <v>-16</v>
      </c>
      <c r="Z30" s="29"/>
      <c r="AA30" s="44" t="s">
        <v>28</v>
      </c>
    </row>
    <row r="31" spans="2:27" ht="48.75" customHeight="1" thickBot="1" x14ac:dyDescent="0.3">
      <c r="B31" s="73" t="s">
        <v>104</v>
      </c>
      <c r="C31" s="74" t="s">
        <v>105</v>
      </c>
      <c r="D31" s="78" t="s">
        <v>106</v>
      </c>
      <c r="E31" s="98">
        <v>310</v>
      </c>
      <c r="F31" s="76">
        <v>310</v>
      </c>
      <c r="G31" s="76">
        <v>0</v>
      </c>
      <c r="H31" s="77">
        <v>0</v>
      </c>
      <c r="I31" s="39"/>
      <c r="J31" s="23" t="s">
        <v>107</v>
      </c>
      <c r="K31" s="34" t="s">
        <v>95</v>
      </c>
      <c r="L31" s="97">
        <v>310</v>
      </c>
      <c r="M31" s="25"/>
      <c r="N31" s="26"/>
      <c r="O31" s="27"/>
      <c r="P31" s="27"/>
      <c r="Q31" s="27"/>
      <c r="R31" s="27"/>
      <c r="S31" s="27"/>
      <c r="T31" s="27"/>
      <c r="U31" s="27"/>
      <c r="V31" s="27"/>
      <c r="W31" s="27"/>
      <c r="X31" s="27">
        <f t="shared" si="2"/>
        <v>310</v>
      </c>
      <c r="Y31" s="28">
        <f t="shared" si="6"/>
        <v>0</v>
      </c>
      <c r="Z31" s="29"/>
      <c r="AA31" s="23"/>
    </row>
    <row r="32" spans="2:27" ht="29.25" customHeight="1" thickBot="1" x14ac:dyDescent="0.3">
      <c r="B32" s="55" t="s">
        <v>108</v>
      </c>
      <c r="C32" s="128" t="s">
        <v>109</v>
      </c>
      <c r="D32" s="129"/>
      <c r="E32" s="56">
        <f>SUM(E33:E41)</f>
        <v>15777.6</v>
      </c>
      <c r="F32" s="56">
        <f t="shared" ref="F32:H32" si="7">SUM(F33:F41)</f>
        <v>220</v>
      </c>
      <c r="G32" s="56">
        <f t="shared" si="7"/>
        <v>324.2</v>
      </c>
      <c r="H32" s="99">
        <f t="shared" si="7"/>
        <v>15233.4</v>
      </c>
      <c r="I32" s="57"/>
      <c r="J32" s="23"/>
      <c r="K32" s="34" t="s">
        <v>110</v>
      </c>
      <c r="L32" s="25"/>
      <c r="M32" s="25"/>
      <c r="N32" s="26"/>
      <c r="O32" s="27"/>
      <c r="P32" s="27"/>
      <c r="Q32" s="27"/>
      <c r="R32" s="27"/>
      <c r="S32" s="27"/>
      <c r="T32" s="27"/>
      <c r="U32" s="27"/>
      <c r="V32" s="27"/>
      <c r="W32" s="27"/>
      <c r="X32" s="27">
        <f t="shared" si="2"/>
        <v>0</v>
      </c>
      <c r="Y32" s="28">
        <f t="shared" si="6"/>
        <v>-220</v>
      </c>
      <c r="Z32" s="29"/>
    </row>
    <row r="33" spans="2:27" ht="36" customHeight="1" x14ac:dyDescent="0.25">
      <c r="B33" s="91" t="s">
        <v>111</v>
      </c>
      <c r="C33" s="92" t="s">
        <v>112</v>
      </c>
      <c r="D33" s="93" t="s">
        <v>113</v>
      </c>
      <c r="E33" s="95">
        <v>30</v>
      </c>
      <c r="F33" s="95">
        <v>30</v>
      </c>
      <c r="G33" s="95">
        <v>0</v>
      </c>
      <c r="H33" s="96">
        <v>0</v>
      </c>
      <c r="I33" s="43"/>
      <c r="J33" s="23" t="s">
        <v>114</v>
      </c>
      <c r="K33" s="34" t="s">
        <v>110</v>
      </c>
      <c r="L33" s="25"/>
      <c r="M33" s="25"/>
      <c r="N33" s="26"/>
      <c r="O33" s="27"/>
      <c r="P33" s="27"/>
      <c r="Q33" s="27"/>
      <c r="R33" s="27"/>
      <c r="S33" s="27"/>
      <c r="T33" s="27"/>
      <c r="U33" s="27"/>
      <c r="V33" s="27"/>
      <c r="W33" s="27"/>
      <c r="X33" s="27">
        <f t="shared" si="2"/>
        <v>0</v>
      </c>
      <c r="Y33" s="28">
        <f t="shared" si="6"/>
        <v>-30</v>
      </c>
      <c r="Z33" s="29"/>
      <c r="AA33" s="44" t="s">
        <v>28</v>
      </c>
    </row>
    <row r="34" spans="2:27" ht="34.5" customHeight="1" x14ac:dyDescent="0.25">
      <c r="B34" s="100" t="s">
        <v>115</v>
      </c>
      <c r="C34" s="101" t="s">
        <v>116</v>
      </c>
      <c r="D34" s="102" t="s">
        <v>117</v>
      </c>
      <c r="E34" s="98">
        <v>10</v>
      </c>
      <c r="F34" s="98">
        <v>10</v>
      </c>
      <c r="G34" s="98">
        <v>0</v>
      </c>
      <c r="H34" s="103">
        <v>0</v>
      </c>
      <c r="I34" s="43"/>
      <c r="J34" s="23" t="s">
        <v>118</v>
      </c>
      <c r="K34" s="34" t="s">
        <v>110</v>
      </c>
      <c r="L34" s="25"/>
      <c r="M34" s="25"/>
      <c r="N34" s="26"/>
      <c r="O34" s="27"/>
      <c r="P34" s="27"/>
      <c r="Q34" s="27"/>
      <c r="R34" s="27"/>
      <c r="S34" s="27"/>
      <c r="T34" s="27"/>
      <c r="U34" s="27"/>
      <c r="V34" s="27"/>
      <c r="W34" s="27"/>
      <c r="X34" s="27">
        <f t="shared" si="2"/>
        <v>0</v>
      </c>
      <c r="Y34" s="28">
        <f t="shared" si="6"/>
        <v>-10</v>
      </c>
      <c r="Z34" s="29"/>
      <c r="AA34" s="44" t="s">
        <v>28</v>
      </c>
    </row>
    <row r="35" spans="2:27" ht="37.5" customHeight="1" x14ac:dyDescent="0.25">
      <c r="B35" s="73" t="s">
        <v>119</v>
      </c>
      <c r="C35" s="74" t="s">
        <v>120</v>
      </c>
      <c r="D35" s="78" t="s">
        <v>117</v>
      </c>
      <c r="E35" s="76">
        <v>35</v>
      </c>
      <c r="F35" s="76">
        <v>35</v>
      </c>
      <c r="G35" s="76">
        <v>0</v>
      </c>
      <c r="H35" s="77">
        <v>0</v>
      </c>
      <c r="I35" s="43"/>
      <c r="J35" s="23" t="s">
        <v>121</v>
      </c>
      <c r="K35" s="34" t="s">
        <v>110</v>
      </c>
      <c r="L35" s="25"/>
      <c r="M35" s="25"/>
      <c r="N35" s="26"/>
      <c r="O35" s="27"/>
      <c r="P35" s="27"/>
      <c r="Q35" s="27"/>
      <c r="R35" s="27"/>
      <c r="S35" s="27"/>
      <c r="T35" s="27"/>
      <c r="U35" s="27"/>
      <c r="V35" s="27"/>
      <c r="W35" s="27"/>
      <c r="X35" s="27">
        <f t="shared" si="2"/>
        <v>0</v>
      </c>
      <c r="Y35" s="28">
        <f t="shared" si="6"/>
        <v>-35</v>
      </c>
      <c r="Z35" s="29"/>
      <c r="AA35" s="44" t="s">
        <v>28</v>
      </c>
    </row>
    <row r="36" spans="2:27" ht="34.5" customHeight="1" x14ac:dyDescent="0.25">
      <c r="B36" s="73" t="s">
        <v>122</v>
      </c>
      <c r="C36" s="74" t="s">
        <v>123</v>
      </c>
      <c r="D36" s="78" t="s">
        <v>117</v>
      </c>
      <c r="E36" s="76">
        <v>10</v>
      </c>
      <c r="F36" s="76">
        <v>10</v>
      </c>
      <c r="G36" s="76">
        <v>0</v>
      </c>
      <c r="H36" s="77">
        <v>0</v>
      </c>
      <c r="I36" s="43"/>
      <c r="J36" s="23" t="s">
        <v>124</v>
      </c>
      <c r="K36" s="34" t="s">
        <v>110</v>
      </c>
      <c r="L36" s="25"/>
      <c r="M36" s="25"/>
      <c r="N36" s="26"/>
      <c r="O36" s="27"/>
      <c r="P36" s="27"/>
      <c r="Q36" s="27"/>
      <c r="R36" s="27"/>
      <c r="S36" s="27"/>
      <c r="T36" s="27"/>
      <c r="U36" s="27"/>
      <c r="V36" s="27"/>
      <c r="W36" s="27"/>
      <c r="X36" s="27">
        <f t="shared" si="2"/>
        <v>0</v>
      </c>
      <c r="Y36" s="28">
        <f t="shared" si="6"/>
        <v>-10</v>
      </c>
      <c r="Z36" s="29"/>
      <c r="AA36" s="44" t="s">
        <v>28</v>
      </c>
    </row>
    <row r="37" spans="2:27" ht="35.25" customHeight="1" x14ac:dyDescent="0.25">
      <c r="B37" s="73" t="s">
        <v>125</v>
      </c>
      <c r="C37" s="74" t="s">
        <v>126</v>
      </c>
      <c r="D37" s="78" t="s">
        <v>117</v>
      </c>
      <c r="E37" s="76">
        <v>25</v>
      </c>
      <c r="F37" s="76">
        <v>25</v>
      </c>
      <c r="G37" s="76">
        <v>0</v>
      </c>
      <c r="H37" s="77">
        <v>0</v>
      </c>
      <c r="I37" s="43"/>
      <c r="J37" s="23" t="s">
        <v>127</v>
      </c>
      <c r="K37" s="34" t="s">
        <v>110</v>
      </c>
      <c r="L37" s="25"/>
      <c r="M37" s="25"/>
      <c r="N37" s="26"/>
      <c r="O37" s="27"/>
      <c r="P37" s="27"/>
      <c r="Q37" s="27"/>
      <c r="R37" s="27"/>
      <c r="S37" s="27"/>
      <c r="T37" s="27"/>
      <c r="U37" s="27"/>
      <c r="V37" s="27"/>
      <c r="W37" s="27"/>
      <c r="X37" s="27">
        <f t="shared" si="2"/>
        <v>0</v>
      </c>
      <c r="Y37" s="28">
        <f t="shared" si="6"/>
        <v>-25</v>
      </c>
      <c r="Z37" s="29"/>
      <c r="AA37" s="44" t="s">
        <v>28</v>
      </c>
    </row>
    <row r="38" spans="2:27" ht="42.75" customHeight="1" x14ac:dyDescent="0.25">
      <c r="B38" s="73" t="s">
        <v>128</v>
      </c>
      <c r="C38" s="74" t="s">
        <v>129</v>
      </c>
      <c r="D38" s="78" t="s">
        <v>117</v>
      </c>
      <c r="E38" s="76">
        <v>10</v>
      </c>
      <c r="F38" s="76">
        <v>10</v>
      </c>
      <c r="G38" s="76">
        <v>0</v>
      </c>
      <c r="H38" s="77">
        <v>0</v>
      </c>
      <c r="I38" s="43"/>
      <c r="J38" s="23" t="s">
        <v>130</v>
      </c>
      <c r="K38" s="34" t="s">
        <v>110</v>
      </c>
      <c r="L38" s="25"/>
      <c r="M38" s="25"/>
      <c r="N38" s="26"/>
      <c r="O38" s="27"/>
      <c r="P38" s="27"/>
      <c r="Q38" s="27"/>
      <c r="R38" s="27"/>
      <c r="S38" s="27"/>
      <c r="T38" s="27"/>
      <c r="U38" s="27"/>
      <c r="V38" s="27"/>
      <c r="W38" s="27"/>
      <c r="X38" s="27">
        <f t="shared" si="2"/>
        <v>0</v>
      </c>
      <c r="Y38" s="28">
        <f t="shared" si="6"/>
        <v>-10</v>
      </c>
      <c r="Z38" s="29"/>
      <c r="AA38" s="44" t="s">
        <v>28</v>
      </c>
    </row>
    <row r="39" spans="2:27" ht="42.75" customHeight="1" x14ac:dyDescent="0.25">
      <c r="B39" s="104" t="s">
        <v>131</v>
      </c>
      <c r="C39" s="105" t="s">
        <v>132</v>
      </c>
      <c r="D39" s="106" t="s">
        <v>133</v>
      </c>
      <c r="E39" s="107">
        <f>F39+G39+H39</f>
        <v>15233.4</v>
      </c>
      <c r="F39" s="107">
        <v>0</v>
      </c>
      <c r="G39" s="107">
        <v>0</v>
      </c>
      <c r="H39" s="108">
        <v>15233.4</v>
      </c>
      <c r="I39" s="43"/>
      <c r="J39" s="23"/>
      <c r="K39" s="34"/>
      <c r="L39" s="25"/>
      <c r="M39" s="25"/>
      <c r="N39" s="26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8"/>
      <c r="Z39" s="29"/>
      <c r="AA39" s="44" t="s">
        <v>134</v>
      </c>
    </row>
    <row r="40" spans="2:27" ht="42.75" customHeight="1" x14ac:dyDescent="0.25">
      <c r="B40" s="104" t="s">
        <v>135</v>
      </c>
      <c r="C40" s="74" t="s">
        <v>136</v>
      </c>
      <c r="D40" s="106" t="s">
        <v>133</v>
      </c>
      <c r="E40" s="107">
        <f>F40+G40+H40</f>
        <v>324.2</v>
      </c>
      <c r="F40" s="107">
        <v>0</v>
      </c>
      <c r="G40" s="107">
        <v>324.2</v>
      </c>
      <c r="H40" s="108">
        <v>0</v>
      </c>
      <c r="I40" s="43"/>
      <c r="J40" s="23"/>
      <c r="K40" s="34"/>
      <c r="L40" s="25"/>
      <c r="M40" s="25"/>
      <c r="N40" s="26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8"/>
      <c r="Z40" s="29"/>
      <c r="AA40" s="44" t="s">
        <v>137</v>
      </c>
    </row>
    <row r="41" spans="2:27" ht="42.75" customHeight="1" thickBot="1" x14ac:dyDescent="0.3">
      <c r="B41" s="109" t="s">
        <v>138</v>
      </c>
      <c r="C41" s="110" t="s">
        <v>139</v>
      </c>
      <c r="D41" s="87" t="s">
        <v>133</v>
      </c>
      <c r="E41" s="88">
        <v>100</v>
      </c>
      <c r="F41" s="88">
        <v>100</v>
      </c>
      <c r="G41" s="88">
        <v>0</v>
      </c>
      <c r="H41" s="90">
        <v>0</v>
      </c>
      <c r="I41" s="43"/>
      <c r="J41" s="23" t="s">
        <v>140</v>
      </c>
      <c r="K41" s="34" t="s">
        <v>110</v>
      </c>
      <c r="L41" s="25"/>
      <c r="M41" s="25"/>
      <c r="N41" s="26"/>
      <c r="O41" s="27"/>
      <c r="P41" s="27"/>
      <c r="Q41" s="27"/>
      <c r="R41" s="27"/>
      <c r="S41" s="27"/>
      <c r="T41" s="27"/>
      <c r="U41" s="27"/>
      <c r="V41" s="27"/>
      <c r="W41" s="27"/>
      <c r="X41" s="27">
        <f t="shared" si="2"/>
        <v>0</v>
      </c>
      <c r="Y41" s="28">
        <f>X41-F41</f>
        <v>-100</v>
      </c>
      <c r="Z41" s="29"/>
      <c r="AA41" s="44" t="s">
        <v>28</v>
      </c>
    </row>
    <row r="42" spans="2:27" ht="15.75" thickBot="1" x14ac:dyDescent="0.3">
      <c r="B42" s="111"/>
      <c r="C42" s="112" t="s">
        <v>141</v>
      </c>
      <c r="D42" s="113"/>
      <c r="E42" s="114">
        <f>E32+E28+E11+E8</f>
        <v>46740.092000000004</v>
      </c>
      <c r="F42" s="114">
        <f>F32+F28+F11+F8</f>
        <v>7184.7</v>
      </c>
      <c r="G42" s="114">
        <f>G32+G28+G11+G8</f>
        <v>12108.108000000002</v>
      </c>
      <c r="H42" s="114">
        <f>H32+H28+H11+H8</f>
        <v>27447.984</v>
      </c>
      <c r="I42" s="57"/>
      <c r="J42" s="115"/>
      <c r="K42" s="116"/>
      <c r="L42" s="117"/>
      <c r="M42" s="117"/>
      <c r="N42" s="118"/>
    </row>
    <row r="43" spans="2:27" s="1" customFormat="1" x14ac:dyDescent="0.25">
      <c r="B43" s="121"/>
      <c r="C43" s="122"/>
      <c r="E43" s="8"/>
      <c r="F43" s="8"/>
      <c r="G43" s="8"/>
      <c r="H43" s="8"/>
      <c r="J43" s="6"/>
      <c r="K43" s="6"/>
      <c r="L43" s="7"/>
      <c r="M43" s="7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Z43" s="9"/>
      <c r="AA43" s="10"/>
    </row>
    <row r="44" spans="2:27" s="1" customFormat="1" x14ac:dyDescent="0.25">
      <c r="B44" s="121"/>
      <c r="C44" s="122"/>
      <c r="E44" s="8"/>
      <c r="F44" s="8"/>
      <c r="G44" s="8"/>
      <c r="H44" s="8"/>
      <c r="J44" s="6"/>
      <c r="K44" s="6"/>
      <c r="L44" s="7"/>
      <c r="M44" s="7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Z44" s="9"/>
      <c r="AA44" s="10"/>
    </row>
    <row r="45" spans="2:27" s="1" customFormat="1" x14ac:dyDescent="0.25">
      <c r="B45" s="121"/>
      <c r="C45" s="122"/>
      <c r="E45" s="8"/>
      <c r="F45" s="8"/>
      <c r="G45" s="8"/>
      <c r="H45" s="8"/>
      <c r="J45" s="6"/>
      <c r="K45" s="6"/>
      <c r="L45" s="7"/>
      <c r="M45" s="7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Z45" s="9"/>
      <c r="AA45" s="10"/>
    </row>
    <row r="46" spans="2:27" s="1" customFormat="1" x14ac:dyDescent="0.25">
      <c r="B46" s="121"/>
      <c r="C46" s="122"/>
      <c r="E46" s="8"/>
      <c r="F46" s="8"/>
      <c r="G46" s="8"/>
      <c r="H46" s="8"/>
      <c r="J46" s="6"/>
      <c r="K46" s="6"/>
      <c r="L46" s="7"/>
      <c r="M46" s="7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Z46" s="9"/>
      <c r="AA46" s="10"/>
    </row>
    <row r="47" spans="2:27" s="1" customFormat="1" x14ac:dyDescent="0.25">
      <c r="B47" s="121"/>
      <c r="C47" s="122"/>
      <c r="E47" s="8"/>
      <c r="F47" s="8"/>
      <c r="G47" s="8"/>
      <c r="H47" s="8"/>
      <c r="J47" s="6"/>
      <c r="K47" s="6"/>
      <c r="L47" s="7"/>
      <c r="M47" s="7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Z47" s="9"/>
      <c r="AA47" s="10"/>
    </row>
    <row r="50" spans="4:4" x14ac:dyDescent="0.25">
      <c r="D50" s="125"/>
    </row>
    <row r="51" spans="4:4" x14ac:dyDescent="0.25">
      <c r="D51" s="125"/>
    </row>
    <row r="52" spans="4:4" x14ac:dyDescent="0.25">
      <c r="D52" s="125"/>
    </row>
    <row r="53" spans="4:4" x14ac:dyDescent="0.25">
      <c r="D53" s="125"/>
    </row>
    <row r="54" spans="4:4" x14ac:dyDescent="0.25">
      <c r="D54" s="125"/>
    </row>
  </sheetData>
  <mergeCells count="8">
    <mergeCell ref="N15:N16"/>
    <mergeCell ref="C28:D28"/>
    <mergeCell ref="C32:D32"/>
    <mergeCell ref="B6:B7"/>
    <mergeCell ref="C6:C7"/>
    <mergeCell ref="D6:D7"/>
    <mergeCell ref="C8:D8"/>
    <mergeCell ref="C11:D11"/>
  </mergeCells>
  <pageMargins left="0.7" right="0.7" top="0.75" bottom="0.75" header="0.3" footer="0.3"/>
  <pageSetup paperSize="9" scale="54" orientation="portrait" r:id="rId1"/>
  <colBreaks count="1" manualBreakCount="1">
    <brk id="8" max="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Римма</cp:lastModifiedBy>
  <cp:lastPrinted>2022-04-14T03:09:09Z</cp:lastPrinted>
  <dcterms:created xsi:type="dcterms:W3CDTF">2022-04-13T08:59:41Z</dcterms:created>
  <dcterms:modified xsi:type="dcterms:W3CDTF">2022-04-14T03:09:19Z</dcterms:modified>
</cp:coreProperties>
</file>